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firstSheet="8" activeTab="8"/>
  </bookViews>
  <sheets>
    <sheet name="Sheet1" sheetId="1" r:id="rId1"/>
    <sheet name="By WBS and Funds (2010-2013)" sheetId="2" r:id="rId2"/>
    <sheet name="By WBS and Funds" sheetId="3" r:id="rId3"/>
    <sheet name="By WBS and Funds (tasks)" sheetId="4" r:id="rId4"/>
    <sheet name="changes to students" sheetId="5" r:id="rId5"/>
    <sheet name="Pivot Lab Cat" sheetId="6" r:id="rId6"/>
    <sheet name="By Institution &amp; Labor Category" sheetId="7" r:id="rId7"/>
    <sheet name="US Non US comparison" sheetId="8" r:id="rId8"/>
    <sheet name="M&amp;O activities sorted by WBS" sheetId="9" r:id="rId9"/>
    <sheet name="Sorted by WBS Level 3" sheetId="10" r:id="rId10"/>
    <sheet name="Sorted by Labor Category" sheetId="11" r:id="rId11"/>
    <sheet name="charts" sheetId="12" r:id="rId12"/>
    <sheet name="charts (2)" sheetId="13" r:id="rId13"/>
  </sheets>
  <externalReferences>
    <externalReference r:id="rId18"/>
  </externalReferences>
  <definedNames>
    <definedName name="_xlnm._FilterDatabase" localSheetId="8" hidden="1">'M&amp;O activities sorted by WBS'!$A$1:$Q$481</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6">'By Institution &amp; Labor Category'!#REF!</definedName>
    <definedName name="_xlnm.Print_Area" localSheetId="2">'By WBS and Funds'!$A$5:$G$38</definedName>
    <definedName name="_xlnm.Print_Area" localSheetId="1">'By WBS and Funds (2010-2013)'!$A$1:$P$27</definedName>
    <definedName name="_xlnm.Print_Area" localSheetId="3">'By WBS and Funds (tasks)'!$A$5:$H$26</definedName>
    <definedName name="_xlnm.Print_Area" localSheetId="4">'changes to students'!$A$5:$H$26</definedName>
    <definedName name="_xlnm.Print_Area" localSheetId="8">'M&amp;O activities sorted by WBS'!$A$1:$M$481</definedName>
    <definedName name="_xlnm.Print_Area" localSheetId="0">'Sheet1'!$A$5:$K$45</definedName>
    <definedName name="_xlnm.Print_Area" localSheetId="10">'Sorted by Labor Category'!$A$3:$N$49</definedName>
    <definedName name="_xlnm.Print_Area" localSheetId="9">'Sorted by WBS Level 3'!$A$3:$AC$49</definedName>
    <definedName name="_xlnm.Print_Area" localSheetId="7">'US Non US comparison'!$A$1:$H$45</definedName>
    <definedName name="_xlnm.Print_Area">#N/A</definedName>
    <definedName name="_xlnm.Print_Titles" localSheetId="6">'By Institution &amp; Labor Category'!$6:$6</definedName>
    <definedName name="_xlnm.Print_Titles" localSheetId="2">'By WBS and Funds'!$5:$5</definedName>
    <definedName name="_xlnm.Print_Titles" localSheetId="1">'By WBS and Funds (2010-2013)'!$5:$5</definedName>
    <definedName name="_xlnm.Print_Titles" localSheetId="3">'By WBS and Funds (tasks)'!$5:$5</definedName>
    <definedName name="_xlnm.Print_Titles" localSheetId="4">'changes to students'!$5:$5</definedName>
    <definedName name="_xlnm.Print_Titles" localSheetId="8">'M&amp;O activities sorted by WBS'!$1:$1</definedName>
    <definedName name="_xlnm.Print_Titles" localSheetId="5">'Pivot Lab Cat'!$5:$5</definedName>
    <definedName name="SourceOK">#REF!</definedName>
    <definedName name="TypeOK">'[1]1.Composite'!$FD$2426:$FD$2437</definedName>
    <definedName name="uwCatOK">#REF!</definedName>
  </definedNames>
  <calcPr fullCalcOnLoad="1"/>
  <pivotCaches>
    <pivotCache cacheId="2" r:id="rId14"/>
    <pivotCache cacheId="1" r:id="rId15"/>
  </pivotCaches>
</workbook>
</file>

<file path=xl/sharedStrings.xml><?xml version="1.0" encoding="utf-8"?>
<sst xmlns="http://schemas.openxmlformats.org/spreadsheetml/2006/main" count="4540" uniqueCount="750">
  <si>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</si>
  <si>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</si>
  <si>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</si>
  <si>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</si>
  <si>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</si>
  <si>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</si>
  <si>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</si>
  <si>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</si>
  <si>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</si>
  <si>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</si>
  <si>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</si>
  <si>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</si>
  <si>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</si>
  <si>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</si>
  <si>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</si>
  <si>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</si>
  <si>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</si>
  <si>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</si>
  <si>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</si>
  <si>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</si>
  <si>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</si>
  <si>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</si>
  <si>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</si>
  <si>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</si>
  <si>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</si>
  <si>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</si>
  <si>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</si>
  <si>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</si>
  <si>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</si>
  <si>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</si>
  <si>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</si>
  <si>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</si>
  <si>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</si>
  <si>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</si>
  <si>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</si>
  <si>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</si>
  <si>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</si>
  <si>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</si>
  <si>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</si>
  <si>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</si>
  <si>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</si>
  <si>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</si>
  <si>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</si>
  <si>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</si>
  <si>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</si>
  <si>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</si>
  <si>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</si>
  <si>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</si>
  <si>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</si>
  <si>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</si>
  <si>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</si>
  <si>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</si>
  <si>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</si>
  <si>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</si>
  <si>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</si>
  <si>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</si>
  <si>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</si>
  <si>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</si>
  <si>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</si>
  <si>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</si>
  <si>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</si>
  <si>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</si>
  <si>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</si>
  <si>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</si>
  <si>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</si>
  <si>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</si>
  <si>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</si>
  <si>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</si>
  <si>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</si>
  <si>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</si>
  <si>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</si>
  <si>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</si>
  <si>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</si>
  <si>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</si>
  <si>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</si>
  <si>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</si>
  <si>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</si>
  <si>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SE</t>
  </si>
  <si>
    <t>LAUNDRIE, ANDREW</t>
  </si>
  <si>
    <t>SANDSTROM, PERRY</t>
  </si>
  <si>
    <t>EN</t>
  </si>
  <si>
    <t>TE</t>
  </si>
  <si>
    <t>NAHNHAUER, ROLF</t>
  </si>
  <si>
    <t>Acoustic R&amp;D Support</t>
  </si>
  <si>
    <t>EPFL</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</si>
  <si>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</si>
  <si>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</si>
  <si>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</si>
  <si>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</si>
  <si>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</si>
  <si>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</si>
  <si>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</si>
  <si>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</si>
  <si>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</si>
  <si>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</si>
  <si>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</si>
  <si>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</si>
  <si>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</si>
  <si>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</si>
  <si>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</si>
  <si>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</si>
  <si>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</si>
  <si>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</si>
  <si>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</si>
  <si>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</si>
  <si>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</si>
  <si>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</si>
  <si>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</si>
  <si>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</si>
  <si>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</si>
  <si>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</si>
  <si>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</si>
  <si>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</si>
  <si>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</si>
  <si>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</si>
  <si>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</si>
  <si>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</si>
  <si>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</si>
  <si>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</si>
  <si>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</si>
  <si>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</si>
  <si>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</si>
  <si>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</si>
  <si>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</si>
  <si>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</si>
  <si>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</si>
  <si>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</si>
  <si>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</si>
  <si>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</si>
  <si>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</si>
  <si>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</si>
  <si>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</si>
  <si>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</si>
  <si>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</si>
  <si>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</si>
  <si>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</si>
  <si>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</si>
  <si>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</si>
  <si>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</si>
  <si>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</si>
  <si>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</si>
  <si>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</si>
  <si>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</si>
  <si>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</si>
  <si>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</si>
  <si>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</si>
  <si>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</si>
  <si>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</si>
  <si>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</si>
  <si>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</si>
  <si>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</si>
  <si>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</si>
  <si>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</si>
  <si>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</si>
  <si>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</si>
  <si>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</si>
  <si>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</si>
  <si>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</si>
  <si>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</si>
  <si>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</si>
  <si>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</si>
  <si>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</si>
  <si>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</si>
  <si>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</si>
  <si>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</si>
  <si>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</si>
  <si>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</si>
  <si>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</si>
  <si>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</si>
  <si>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</si>
  <si>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</si>
  <si>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</si>
  <si>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</si>
  <si>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</si>
  <si>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</si>
  <si>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</si>
  <si>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</si>
  <si>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</si>
  <si>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</si>
  <si>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</si>
  <si>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</si>
  <si>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</si>
  <si>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</si>
  <si>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</si>
  <si>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</si>
  <si>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</si>
  <si>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</si>
  <si>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</si>
  <si>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</si>
  <si>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</si>
  <si>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</si>
  <si>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</si>
  <si>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</si>
  <si>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</si>
  <si>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</si>
  <si>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</si>
  <si>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</si>
  <si>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</si>
  <si>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</si>
  <si>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</si>
  <si>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</si>
  <si>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</si>
  <si>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</si>
  <si>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</si>
  <si>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</si>
  <si>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</si>
  <si>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</si>
  <si>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</si>
  <si>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</si>
  <si>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</si>
  <si>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</si>
  <si>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</si>
  <si>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</si>
  <si>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</si>
  <si>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</si>
  <si>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</si>
  <si>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</si>
  <si>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</si>
  <si>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</si>
  <si>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</si>
  <si>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</si>
  <si>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</si>
  <si>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</si>
  <si>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</si>
  <si>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</si>
  <si>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</si>
  <si>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</si>
  <si>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</si>
  <si>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</si>
  <si>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</si>
  <si>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</si>
  <si>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</si>
  <si>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</si>
  <si>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</si>
  <si>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</si>
  <si>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</si>
  <si>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</si>
  <si>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</si>
  <si>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</si>
  <si>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</si>
  <si>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</si>
  <si>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</si>
  <si>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</si>
  <si>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</si>
  <si>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</si>
  <si>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</si>
  <si>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</si>
  <si>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</si>
  <si>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</si>
  <si>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</si>
  <si>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</si>
  <si>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</si>
  <si>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</si>
  <si>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</si>
  <si>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</si>
  <si>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</si>
  <si>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</si>
  <si>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</si>
  <si>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</si>
  <si>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</si>
  <si>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</si>
  <si>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</si>
  <si>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</si>
  <si>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</si>
  <si>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</si>
  <si>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</si>
  <si>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</si>
  <si>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</si>
  <si>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</si>
  <si>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</si>
  <si>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</si>
  <si>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</si>
  <si>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</si>
  <si>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</si>
  <si>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</si>
  <si>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</si>
  <si>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</si>
  <si>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</si>
  <si>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</si>
  <si>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</si>
  <si>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</si>
  <si>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</si>
  <si>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</si>
  <si>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</si>
  <si>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</si>
  <si>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</si>
  <si>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</si>
  <si>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</si>
  <si>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</si>
  <si>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</si>
  <si>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</si>
  <si>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</si>
  <si>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</si>
  <si>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</si>
  <si>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</si>
  <si>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</si>
  <si>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</si>
  <si>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</si>
  <si>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</si>
  <si>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</si>
  <si>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</si>
  <si>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</si>
  <si>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</si>
  <si>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</si>
  <si>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</si>
  <si>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</si>
  <si>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</si>
  <si>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</si>
  <si>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</si>
  <si>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</si>
  <si>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</si>
  <si>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</si>
  <si>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</si>
  <si>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</si>
  <si>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</si>
  <si>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</si>
  <si>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</si>
  <si>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</si>
  <si>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</si>
  <si>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</si>
  <si>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</si>
  <si>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</si>
  <si>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</si>
  <si>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</si>
  <si>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</si>
  <si>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</si>
  <si>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</si>
  <si>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</si>
  <si>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</si>
  <si>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</si>
  <si>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</si>
  <si>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</si>
  <si>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</si>
  <si>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</si>
  <si>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</si>
  <si>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</si>
  <si>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</si>
  <si>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</si>
  <si>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</si>
  <si>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</si>
  <si>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</si>
  <si>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</si>
  <si>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</si>
  <si>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</si>
  <si>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</si>
  <si>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</si>
  <si>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</si>
  <si>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</si>
  <si>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</si>
  <si>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</si>
  <si>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</si>
  <si>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</si>
  <si>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</si>
  <si>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</si>
  <si>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</si>
  <si>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</si>
  <si>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</si>
  <si>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</si>
  <si>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</si>
  <si>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</si>
  <si>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</si>
  <si>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</si>
  <si>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</si>
  <si>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</si>
  <si>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</si>
  <si>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</si>
  <si>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</si>
  <si>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</si>
  <si>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</si>
  <si>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</si>
  <si>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</si>
  <si>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</si>
  <si>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</si>
  <si>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</si>
  <si>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</si>
  <si>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</si>
  <si>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</si>
  <si>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</si>
  <si>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</si>
  <si>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</si>
  <si>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</si>
  <si>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</si>
  <si>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</si>
  <si>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</si>
  <si>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</si>
  <si>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</si>
  <si>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</si>
  <si>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</si>
  <si>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</si>
  <si>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</si>
  <si>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</si>
  <si>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</si>
  <si>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</si>
  <si>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</si>
  <si>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</si>
  <si>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</si>
  <si>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</si>
  <si>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</si>
  <si>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</si>
  <si>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</si>
  <si>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</si>
  <si>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</si>
  <si>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</si>
  <si>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</si>
  <si>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</si>
  <si>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</si>
  <si>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</si>
  <si>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</si>
  <si>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</si>
  <si>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</si>
  <si>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</si>
  <si>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</si>
  <si>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</si>
  <si>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</si>
  <si>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</si>
  <si>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</si>
  <si>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</si>
  <si>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</si>
  <si>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</si>
  <si>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</si>
  <si>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</si>
  <si>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</si>
  <si>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</si>
  <si>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</si>
  <si>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</si>
  <si>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</si>
  <si>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</si>
  <si>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</si>
  <si>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</si>
  <si>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</si>
  <si>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</si>
  <si>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</si>
  <si>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</si>
  <si>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</si>
  <si>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</si>
  <si>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</si>
  <si>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</si>
  <si>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</si>
  <si>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</si>
  <si>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</si>
  <si>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</si>
  <si>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</si>
  <si>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</si>
  <si>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</si>
  <si>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</si>
  <si>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</si>
  <si>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</si>
  <si>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</si>
  <si>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</si>
  <si>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</si>
  <si>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</si>
  <si>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</si>
  <si>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</si>
  <si>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</si>
  <si>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</si>
  <si>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</si>
  <si>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</si>
  <si>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</si>
  <si>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</si>
  <si>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</si>
  <si>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</si>
  <si>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</si>
  <si>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</si>
  <si>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</si>
  <si>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</si>
  <si>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</si>
  <si>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</si>
  <si>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</si>
  <si>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</si>
  <si>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</si>
  <si>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</si>
  <si>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</si>
  <si>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</si>
  <si>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</si>
  <si>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</si>
  <si>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</si>
  <si>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</si>
  <si>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</si>
  <si>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</si>
  <si>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</si>
  <si>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</si>
  <si>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</si>
  <si>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</si>
  <si>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</si>
  <si>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</si>
  <si>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</si>
  <si>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</si>
  <si>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</si>
  <si>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</si>
  <si>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</si>
  <si>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</si>
  <si>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WHELAN, BEN</t>
  </si>
  <si>
    <t>SCHULTZ, DAVID</t>
  </si>
  <si>
    <t>Non-US In-kind</t>
  </si>
  <si>
    <t>US In-Kind</t>
  </si>
  <si>
    <t>2.2 Detector Operations &amp; Maintenance Total</t>
  </si>
  <si>
    <t>2.2.8 Detector Calibration Total</t>
  </si>
  <si>
    <t>(Multiple Items)</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</si>
  <si>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</si>
  <si>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</si>
  <si>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</si>
  <si>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</si>
  <si>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</si>
  <si>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</si>
  <si>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</si>
  <si>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</si>
  <si>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</si>
  <si>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</si>
  <si>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</si>
  <si>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</si>
  <si>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</si>
  <si>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</si>
  <si>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</si>
  <si>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</si>
  <si>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</si>
  <si>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</si>
  <si>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</si>
  <si>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</si>
  <si>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</si>
  <si>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</si>
  <si>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</si>
  <si>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</si>
  <si>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</si>
  <si>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</si>
  <si>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</si>
  <si>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</si>
  <si>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</si>
  <si>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</si>
  <si>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</si>
  <si>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</si>
  <si>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</si>
  <si>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</si>
  <si>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</si>
  <si>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</si>
  <si>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</si>
  <si>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</si>
  <si>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</si>
  <si>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</si>
  <si>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</si>
  <si>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</si>
  <si>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</si>
  <si>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</si>
  <si>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</si>
  <si>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</si>
  <si>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</si>
  <si>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</si>
  <si>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</si>
  <si>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</si>
  <si>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</si>
  <si>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</si>
  <si>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</si>
  <si>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</si>
  <si>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</si>
  <si>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</si>
  <si>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Simulation production &amp; data processing software framework (IceProd), and simulation programs (detector response)</t>
  </si>
  <si>
    <t>* Grad Students' full time appointment equals to an average of 0.55 FTE</t>
  </si>
  <si>
    <t>MoU v.9 Sept. 2010</t>
  </si>
  <si>
    <t>MoU v.9
Sept. 2010</t>
  </si>
  <si>
    <t>2.1 Program Management Total</t>
  </si>
  <si>
    <t>2.3 Computing And Data Management Total</t>
  </si>
  <si>
    <t>2.4 Triggering And Filtering Total</t>
  </si>
  <si>
    <t>2.5 Data Quality, Reconstruction &amp; Simulation Tools Total</t>
  </si>
  <si>
    <t>UW Manager</t>
  </si>
  <si>
    <t>Director of Operations (TBD)</t>
  </si>
  <si>
    <t>Computing Infrastructure Manager</t>
  </si>
  <si>
    <t>Non-US In-kind Total</t>
  </si>
  <si>
    <t>ADELAIDE Total</t>
  </si>
  <si>
    <t>ALBERTA Total</t>
  </si>
  <si>
    <t>BOCHUM Total</t>
  </si>
  <si>
    <t>BONN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</si>
  <si>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</si>
  <si>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</si>
  <si>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</si>
  <si>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</si>
  <si>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</si>
  <si>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</si>
  <si>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</si>
  <si>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</si>
  <si>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</si>
  <si>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</si>
  <si>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</si>
  <si>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</si>
  <si>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</si>
  <si>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</si>
  <si>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</si>
  <si>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</si>
  <si>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Total</t>
  </si>
  <si>
    <t>US In-Kind Total</t>
  </si>
  <si>
    <t>Base Grants Total</t>
  </si>
  <si>
    <t>LBNL Total</t>
  </si>
  <si>
    <t>PSU Total</t>
  </si>
  <si>
    <t>SBU Total</t>
  </si>
  <si>
    <t>UA Total</t>
  </si>
  <si>
    <t>UD Total</t>
  </si>
  <si>
    <t>UMD Total</t>
  </si>
  <si>
    <t>UW Total</t>
  </si>
  <si>
    <t>GTECH Total</t>
  </si>
  <si>
    <t>UCI Total</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</si>
  <si>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</si>
  <si>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</si>
  <si>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</si>
  <si>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</si>
  <si>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</si>
  <si>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</si>
  <si>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</si>
  <si>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</si>
  <si>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</si>
  <si>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</si>
  <si>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</si>
  <si>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</si>
  <si>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</si>
  <si>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</si>
  <si>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</si>
  <si>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</si>
  <si>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</si>
  <si>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</si>
  <si>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</si>
  <si>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</si>
  <si>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</si>
  <si>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</si>
  <si>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</si>
  <si>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</si>
  <si>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</si>
  <si>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</si>
  <si>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</si>
  <si>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</si>
  <si>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</si>
  <si>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</si>
  <si>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</si>
  <si>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</si>
  <si>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</si>
  <si>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</si>
  <si>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</si>
  <si>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</si>
  <si>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</si>
  <si>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</si>
  <si>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</si>
  <si>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</si>
  <si>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</si>
  <si>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</si>
  <si>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</si>
  <si>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</si>
  <si>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</si>
  <si>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</si>
  <si>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</si>
  <si>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</si>
  <si>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</si>
  <si>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</si>
  <si>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</si>
  <si>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</si>
  <si>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</si>
  <si>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</si>
  <si>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</si>
  <si>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</si>
  <si>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</si>
  <si>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</si>
  <si>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</si>
  <si>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</si>
  <si>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</si>
  <si>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</si>
  <si>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</si>
  <si>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</si>
  <si>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</si>
  <si>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</si>
  <si>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</si>
  <si>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</si>
  <si>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</si>
  <si>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</si>
  <si>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</si>
  <si>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</si>
  <si>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</si>
  <si>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</si>
  <si>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</si>
  <si>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</si>
  <si>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</si>
  <si>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</si>
  <si>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</si>
  <si>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</si>
  <si>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</si>
  <si>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</si>
  <si>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</si>
  <si>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</si>
  <si>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</si>
  <si>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</si>
  <si>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</si>
  <si>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</si>
  <si>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</si>
  <si>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</si>
  <si>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</si>
  <si>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</si>
  <si>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</si>
  <si>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</si>
  <si>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</si>
  <si>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</si>
  <si>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</si>
  <si>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</si>
  <si>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</si>
  <si>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</si>
  <si>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</si>
  <si>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</si>
  <si>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</si>
  <si>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</si>
  <si>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</si>
  <si>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</si>
  <si>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</si>
  <si>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</si>
  <si>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</si>
  <si>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</si>
  <si>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</si>
  <si>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</si>
  <si>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</si>
  <si>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</si>
  <si>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</si>
  <si>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</si>
  <si>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</si>
  <si>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</si>
  <si>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</si>
  <si>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</si>
  <si>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</si>
  <si>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</si>
  <si>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</si>
  <si>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</si>
  <si>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</si>
  <si>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</si>
  <si>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</si>
  <si>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</si>
  <si>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</si>
  <si>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</si>
  <si>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</si>
  <si>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</si>
  <si>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</si>
  <si>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</si>
  <si>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</si>
  <si>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</si>
  <si>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</si>
  <si>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ERLANGEN Total</t>
  </si>
  <si>
    <t>SKKU Total</t>
  </si>
  <si>
    <t>NBI Total</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</si>
  <si>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</si>
  <si>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</si>
  <si>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</si>
  <si>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</si>
  <si>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</si>
  <si>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</si>
  <si>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</si>
  <si>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</si>
  <si>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</si>
  <si>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</si>
  <si>
    <t>Fixed March 2014</t>
  </si>
  <si>
    <t>optimize the efficiency of
Simulation Production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</si>
</sst>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8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sz val="11"/>
      <name val="Arial"/>
      <family val="2"/>
    </font>
    <font>
      <sz val="8"/>
      <color indexed="8"/>
      <name val="Arial"/>
      <family val="2"/>
    </font>
    <font>
      <sz val="9.25"/>
      <color indexed="8"/>
      <name val="Arial"/>
      <family val="2"/>
    </font>
    <font>
      <sz val="10"/>
      <color indexed="8"/>
      <name val="Calibri"/>
      <family val="2"/>
    </font>
    <font>
      <b/>
      <sz val="10"/>
      <color indexed="8"/>
      <name val="Calibri"/>
      <family val="2"/>
    </font>
    <font>
      <b/>
      <sz val="9"/>
      <color indexed="8"/>
      <name val="Calibri"/>
      <family val="2"/>
    </font>
    <font>
      <sz val="8.45"/>
      <color indexed="8"/>
      <name val="Calibri"/>
      <family val="2"/>
    </font>
    <font>
      <b/>
      <sz val="12"/>
      <color indexed="8"/>
      <name val="Calibri"/>
      <family val="2"/>
    </font>
    <font>
      <sz val="10.1"/>
      <color indexed="8"/>
      <name val="Calibri"/>
      <family val="2"/>
    </font>
    <font>
      <sz val="12"/>
      <color indexed="8"/>
      <name val="Arial"/>
      <family val="2"/>
    </font>
    <font>
      <b/>
      <sz val="11"/>
      <name val="Times New Roman"/>
      <family val="1"/>
    </font>
    <font>
      <b/>
      <i/>
      <sz val="8"/>
      <name val="Times New Roman"/>
      <family val="1"/>
    </font>
    <font>
      <sz val="8"/>
      <name val="Times New Roman"/>
      <family val="1"/>
    </font>
    <font>
      <sz val="9"/>
      <name val="Times New Roman"/>
      <family val="1"/>
    </font>
    <font>
      <sz val="12"/>
      <color indexed="8"/>
      <name val="Calibri"/>
      <family val="2"/>
    </font>
    <font>
      <b/>
      <sz val="10"/>
      <color indexed="9"/>
      <name val="Calibri"/>
      <family val="2"/>
    </font>
    <font>
      <sz val="10"/>
      <color indexed="8"/>
      <name val="Arial"/>
      <family val="2"/>
    </font>
    <font>
      <b/>
      <sz val="10"/>
      <color indexed="10"/>
      <name val="Arial"/>
      <family val="2"/>
    </font>
    <font>
      <b/>
      <sz val="12"/>
      <color indexed="10"/>
      <name val="Arial"/>
      <family val="2"/>
    </font>
    <font>
      <b/>
      <sz val="16"/>
      <name val="Calibri"/>
      <family val="2"/>
    </font>
    <font>
      <b/>
      <sz val="10"/>
      <color indexed="8"/>
      <name val="Arial"/>
      <family val="2"/>
    </font>
    <font>
      <b/>
      <sz val="11"/>
      <color indexed="8"/>
      <name val="Arial"/>
      <family val="2"/>
    </font>
    <font>
      <sz val="10"/>
      <color indexed="10"/>
      <name val="Microsoft Sans Serif"/>
      <family val="2"/>
    </font>
    <font>
      <sz val="8"/>
      <name val="Tahoma"/>
      <family val="2"/>
    </font>
    <font>
      <b/>
      <sz val="14"/>
      <color indexed="8"/>
      <name val="Calibri"/>
      <family val="2"/>
    </font>
    <font>
      <b/>
      <sz val="10"/>
      <color indexed="23"/>
      <name val="Calibri"/>
      <family val="2"/>
    </font>
    <font>
      <b/>
      <sz val="16"/>
      <color indexed="8"/>
      <name val="Calibri"/>
      <family val="2"/>
    </font>
    <font>
      <sz val="14"/>
      <color indexed="8"/>
      <name val="Calibri"/>
      <family val="2"/>
    </font>
    <font>
      <b/>
      <sz val="18"/>
      <color indexed="8"/>
      <name val="Calibri"/>
      <family val="2"/>
    </font>
    <font>
      <b/>
      <sz val="12"/>
      <color indexed="17"/>
      <name val="Calibri"/>
      <family val="2"/>
    </font>
    <font>
      <b/>
      <sz val="12"/>
      <color indexed="30"/>
      <name val="Calibri"/>
      <family val="2"/>
    </font>
    <font>
      <sz val="11"/>
      <name val="Calibri"/>
      <family val="2"/>
    </font>
    <font>
      <sz val="10"/>
      <color theme="1"/>
      <name val="Arial"/>
      <family val="2"/>
    </font>
    <font>
      <b/>
      <sz val="10"/>
      <color rgb="FFFF0000"/>
      <name val="Arial"/>
      <family val="2"/>
    </font>
    <font>
      <b/>
      <sz val="12"/>
      <color rgb="FFFF0000"/>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rgb="FFFFFF00"/>
        <bgColor indexed="64"/>
      </patternFill>
    </fill>
    <fill>
      <patternFill patternType="solid">
        <fgColor theme="7" tint="0.39998000860214233"/>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rgb="FFFFC000"/>
        <bgColor indexed="64"/>
      </patternFill>
    </fill>
    <fill>
      <patternFill patternType="solid">
        <fgColor theme="4" tint="0.3999800086021423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55"/>
      </left>
      <right/>
      <top/>
      <bottom style="thin"/>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6">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6" xfId="0" applyBorder="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72" fillId="0" borderId="0" xfId="0" applyFont="1" applyAlignment="1">
      <alignment/>
    </xf>
    <xf numFmtId="175" fontId="29" fillId="0" borderId="22" xfId="57" applyNumberFormat="1" applyFont="1" applyBorder="1" applyAlignment="1" applyProtection="1">
      <alignment horizontal="center"/>
      <protection/>
    </xf>
    <xf numFmtId="0" fontId="0" fillId="0" borderId="23"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6" xfId="0" applyNumberFormat="1" applyBorder="1" applyAlignment="1">
      <alignment/>
    </xf>
    <xf numFmtId="167" fontId="0" fillId="0" borderId="15" xfId="0" applyNumberFormat="1" applyBorder="1" applyAlignment="1">
      <alignment/>
    </xf>
    <xf numFmtId="167" fontId="0" fillId="0" borderId="0" xfId="0" applyNumberFormat="1" applyAlignment="1">
      <alignment/>
    </xf>
    <xf numFmtId="17" fontId="0" fillId="0" borderId="19" xfId="0" applyNumberFormat="1" applyBorder="1" applyAlignment="1">
      <alignment/>
    </xf>
    <xf numFmtId="17" fontId="0" fillId="0" borderId="15" xfId="0" applyNumberFormat="1" applyBorder="1" applyAlignment="1">
      <alignment/>
    </xf>
    <xf numFmtId="167" fontId="0" fillId="0" borderId="23" xfId="0" applyNumberFormat="1" applyBorder="1" applyAlignment="1">
      <alignment/>
    </xf>
    <xf numFmtId="167" fontId="0" fillId="0" borderId="24" xfId="0" applyNumberFormat="1" applyBorder="1" applyAlignment="1">
      <alignment/>
    </xf>
    <xf numFmtId="167" fontId="0" fillId="0" borderId="19" xfId="0" applyNumberFormat="1" applyBorder="1" applyAlignment="1">
      <alignment/>
    </xf>
    <xf numFmtId="167" fontId="0" fillId="0" borderId="20" xfId="0" applyNumberFormat="1" applyBorder="1" applyAlignment="1">
      <alignment/>
    </xf>
    <xf numFmtId="167" fontId="0" fillId="0" borderId="25" xfId="0" applyNumberFormat="1" applyBorder="1" applyAlignment="1">
      <alignment/>
    </xf>
    <xf numFmtId="0" fontId="28" fillId="0" borderId="26" xfId="57" applyFont="1" applyBorder="1" applyAlignment="1" applyProtection="1">
      <alignment horizontal="center" vertical="center" wrapText="1"/>
      <protection/>
    </xf>
    <xf numFmtId="0" fontId="0" fillId="0" borderId="19" xfId="0" applyBorder="1" applyAlignment="1">
      <alignment/>
    </xf>
    <xf numFmtId="0" fontId="0" fillId="0" borderId="21" xfId="0" applyBorder="1" applyAlignment="1">
      <alignment/>
    </xf>
    <xf numFmtId="0" fontId="0" fillId="0" borderId="14" xfId="0" applyBorder="1" applyAlignment="1">
      <alignment/>
    </xf>
    <xf numFmtId="0" fontId="0" fillId="0" borderId="14" xfId="0" applyNumberFormat="1" applyBorder="1" applyAlignment="1">
      <alignment/>
    </xf>
    <xf numFmtId="0" fontId="0" fillId="0" borderId="10" xfId="0" applyNumberFormat="1" applyBorder="1" applyAlignment="1">
      <alignment/>
    </xf>
    <xf numFmtId="0" fontId="0" fillId="0" borderId="16" xfId="0" applyNumberFormat="1" applyBorder="1" applyAlignment="1">
      <alignment/>
    </xf>
    <xf numFmtId="0" fontId="0" fillId="0" borderId="18" xfId="0" applyBorder="1" applyAlignment="1">
      <alignment/>
    </xf>
    <xf numFmtId="0" fontId="0" fillId="0" borderId="18" xfId="0" applyBorder="1" applyAlignment="1">
      <alignment/>
    </xf>
    <xf numFmtId="167" fontId="0" fillId="0" borderId="14" xfId="0" applyNumberFormat="1" applyBorder="1" applyAlignment="1">
      <alignment/>
    </xf>
    <xf numFmtId="167" fontId="0" fillId="0" borderId="18" xfId="0" applyNumberFormat="1" applyBorder="1" applyAlignment="1">
      <alignment/>
    </xf>
    <xf numFmtId="0" fontId="0" fillId="0" borderId="10" xfId="0" applyBorder="1" applyAlignment="1">
      <alignment wrapText="1"/>
    </xf>
    <xf numFmtId="0" fontId="0" fillId="0" borderId="16" xfId="0" applyBorder="1" applyAlignment="1">
      <alignment wrapText="1"/>
    </xf>
    <xf numFmtId="0" fontId="1" fillId="17" borderId="10" xfId="0" applyFont="1" applyFill="1" applyBorder="1" applyAlignment="1">
      <alignment/>
    </xf>
    <xf numFmtId="0" fontId="1" fillId="17" borderId="11" xfId="0" applyFont="1" applyFill="1" applyBorder="1" applyAlignment="1">
      <alignment/>
    </xf>
    <xf numFmtId="167" fontId="1" fillId="17" borderId="10" xfId="0" applyNumberFormat="1" applyFont="1" applyFill="1" applyBorder="1" applyAlignment="1">
      <alignment/>
    </xf>
    <xf numFmtId="167" fontId="1" fillId="17" borderId="16" xfId="0" applyNumberFormat="1" applyFont="1" applyFill="1" applyBorder="1" applyAlignment="1">
      <alignment/>
    </xf>
    <xf numFmtId="167" fontId="1" fillId="17" borderId="14" xfId="0" applyNumberFormat="1" applyFont="1" applyFill="1" applyBorder="1" applyAlignment="1">
      <alignment/>
    </xf>
    <xf numFmtId="0" fontId="1" fillId="18" borderId="10" xfId="0" applyFont="1" applyFill="1" applyBorder="1" applyAlignment="1">
      <alignment wrapText="1"/>
    </xf>
    <xf numFmtId="167" fontId="1" fillId="18" borderId="10" xfId="0" applyNumberFormat="1" applyFont="1" applyFill="1" applyBorder="1" applyAlignment="1">
      <alignment wrapText="1"/>
    </xf>
    <xf numFmtId="0" fontId="0" fillId="0" borderId="15"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8" xfId="0" applyNumberFormat="1" applyBorder="1" applyAlignment="1">
      <alignment/>
    </xf>
    <xf numFmtId="0" fontId="1" fillId="18" borderId="11" xfId="0" applyFont="1" applyFill="1" applyBorder="1" applyAlignment="1">
      <alignment wrapText="1"/>
    </xf>
    <xf numFmtId="0" fontId="0" fillId="0" borderId="0" xfId="0" applyAlignment="1">
      <alignment/>
    </xf>
    <xf numFmtId="0" fontId="0" fillId="0" borderId="18" xfId="0" applyBorder="1" applyAlignment="1">
      <alignment/>
    </xf>
    <xf numFmtId="0" fontId="0" fillId="0" borderId="10" xfId="0" applyBorder="1" applyAlignment="1">
      <alignment/>
    </xf>
    <xf numFmtId="0" fontId="0" fillId="0" borderId="15" xfId="0" applyBorder="1" applyAlignment="1">
      <alignment/>
    </xf>
    <xf numFmtId="167" fontId="1" fillId="18" borderId="16" xfId="0" applyNumberFormat="1" applyFont="1" applyFill="1" applyBorder="1" applyAlignment="1">
      <alignment wrapText="1"/>
    </xf>
    <xf numFmtId="0" fontId="1" fillId="19" borderId="19" xfId="0" applyFont="1" applyFill="1" applyBorder="1" applyAlignment="1">
      <alignment wrapText="1"/>
    </xf>
    <xf numFmtId="0" fontId="1" fillId="19" borderId="21" xfId="0" applyFont="1" applyFill="1" applyBorder="1" applyAlignment="1">
      <alignment wrapText="1"/>
    </xf>
    <xf numFmtId="167" fontId="1" fillId="19" borderId="19" xfId="0" applyNumberFormat="1" applyFont="1" applyFill="1" applyBorder="1" applyAlignment="1">
      <alignment/>
    </xf>
    <xf numFmtId="167" fontId="1" fillId="19" borderId="20" xfId="0" applyNumberFormat="1" applyFont="1" applyFill="1" applyBorder="1" applyAlignment="1">
      <alignment/>
    </xf>
    <xf numFmtId="167" fontId="1" fillId="19" borderId="14" xfId="0" applyNumberFormat="1" applyFont="1" applyFill="1" applyBorder="1" applyAlignment="1">
      <alignment/>
    </xf>
    <xf numFmtId="167" fontId="1" fillId="19" borderId="17" xfId="0" applyNumberFormat="1" applyFont="1" applyFill="1" applyBorder="1" applyAlignment="1">
      <alignment/>
    </xf>
    <xf numFmtId="167" fontId="1" fillId="19" borderId="14" xfId="0" applyNumberFormat="1" applyFont="1" applyFill="1" applyBorder="1" applyAlignment="1">
      <alignment wrapText="1"/>
    </xf>
    <xf numFmtId="167" fontId="31" fillId="19" borderId="18" xfId="0" applyNumberFormat="1" applyFont="1" applyFill="1" applyBorder="1" applyAlignment="1">
      <alignment/>
    </xf>
    <xf numFmtId="0" fontId="0" fillId="0" borderId="0" xfId="0" applyBorder="1" applyAlignment="1">
      <alignment/>
    </xf>
    <xf numFmtId="0" fontId="1" fillId="0" borderId="10" xfId="0" applyFont="1" applyBorder="1" applyAlignment="1">
      <alignment vertical="top" wrapText="1"/>
    </xf>
    <xf numFmtId="0" fontId="1" fillId="0" borderId="16" xfId="0" applyFont="1" applyBorder="1" applyAlignment="1">
      <alignment vertical="top" wrapText="1"/>
    </xf>
    <xf numFmtId="0" fontId="1" fillId="19" borderId="14" xfId="0" applyFont="1" applyFill="1" applyBorder="1" applyAlignment="1">
      <alignment vertical="top" wrapText="1"/>
    </xf>
    <xf numFmtId="0" fontId="0" fillId="0" borderId="0" xfId="0" applyAlignment="1">
      <alignment vertical="top" wrapText="1"/>
    </xf>
    <xf numFmtId="0" fontId="0" fillId="0" borderId="11" xfId="0" applyBorder="1" applyAlignment="1">
      <alignment/>
    </xf>
    <xf numFmtId="0" fontId="34" fillId="19" borderId="19" xfId="0" applyFont="1" applyFill="1" applyBorder="1" applyAlignment="1">
      <alignment/>
    </xf>
    <xf numFmtId="0" fontId="34" fillId="19" borderId="21" xfId="0" applyFont="1" applyFill="1" applyBorder="1" applyAlignment="1">
      <alignment wrapText="1"/>
    </xf>
    <xf numFmtId="0" fontId="35" fillId="18" borderId="10" xfId="0" applyFont="1" applyFill="1" applyBorder="1" applyAlignment="1">
      <alignment/>
    </xf>
    <xf numFmtId="0" fontId="35" fillId="18" borderId="11" xfId="0" applyFont="1" applyFill="1" applyBorder="1" applyAlignment="1">
      <alignment wrapText="1"/>
    </xf>
    <xf numFmtId="2" fontId="32" fillId="0" borderId="11" xfId="0" applyNumberFormat="1" applyFont="1" applyBorder="1" applyAlignment="1">
      <alignment/>
    </xf>
    <xf numFmtId="2" fontId="32" fillId="0" borderId="16" xfId="0" applyNumberFormat="1" applyFont="1" applyBorder="1" applyAlignment="1">
      <alignment/>
    </xf>
    <xf numFmtId="2" fontId="35" fillId="0" borderId="14" xfId="0" applyNumberFormat="1" applyFont="1" applyFill="1" applyBorder="1" applyAlignment="1">
      <alignment/>
    </xf>
    <xf numFmtId="2" fontId="32" fillId="0" borderId="27" xfId="0" applyNumberFormat="1" applyFont="1" applyBorder="1" applyAlignment="1">
      <alignment/>
    </xf>
    <xf numFmtId="2" fontId="32" fillId="0" borderId="0" xfId="0" applyNumberFormat="1" applyFont="1" applyAlignment="1">
      <alignment/>
    </xf>
    <xf numFmtId="2" fontId="35" fillId="0" borderId="17" xfId="0" applyNumberFormat="1" applyFont="1" applyFill="1" applyBorder="1" applyAlignment="1">
      <alignment/>
    </xf>
    <xf numFmtId="2" fontId="35" fillId="18" borderId="11" xfId="0" applyNumberFormat="1" applyFont="1" applyFill="1" applyBorder="1" applyAlignment="1">
      <alignment wrapText="1"/>
    </xf>
    <xf numFmtId="2" fontId="35" fillId="18" borderId="16" xfId="0" applyNumberFormat="1" applyFont="1" applyFill="1" applyBorder="1" applyAlignment="1">
      <alignment wrapText="1"/>
    </xf>
    <xf numFmtId="2" fontId="35" fillId="20" borderId="14" xfId="0" applyNumberFormat="1" applyFont="1" applyFill="1" applyBorder="1" applyAlignment="1">
      <alignment wrapText="1"/>
    </xf>
    <xf numFmtId="2" fontId="34" fillId="19" borderId="21" xfId="0" applyNumberFormat="1" applyFont="1" applyFill="1" applyBorder="1" applyAlignment="1">
      <alignment/>
    </xf>
    <xf numFmtId="2" fontId="34" fillId="19" borderId="20" xfId="0" applyNumberFormat="1" applyFont="1" applyFill="1" applyBorder="1" applyAlignment="1">
      <alignment/>
    </xf>
    <xf numFmtId="2" fontId="34" fillId="21" borderId="18" xfId="0" applyNumberFormat="1" applyFont="1" applyFill="1" applyBorder="1" applyAlignment="1">
      <alignment/>
    </xf>
    <xf numFmtId="0" fontId="33" fillId="0" borderId="10" xfId="0" applyFont="1" applyBorder="1" applyAlignment="1">
      <alignment vertical="top" wrapText="1"/>
    </xf>
    <xf numFmtId="0" fontId="33" fillId="0" borderId="11" xfId="0" applyFont="1" applyBorder="1" applyAlignment="1">
      <alignment horizontal="center" vertical="top" wrapText="1"/>
    </xf>
    <xf numFmtId="0" fontId="33" fillId="0" borderId="16" xfId="0" applyFont="1" applyBorder="1" applyAlignment="1">
      <alignment horizontal="center" vertical="top" wrapText="1"/>
    </xf>
    <xf numFmtId="0" fontId="33" fillId="0" borderId="14" xfId="0" applyFont="1" applyFill="1" applyBorder="1" applyAlignment="1">
      <alignment horizontal="center" vertical="top" wrapText="1"/>
    </xf>
    <xf numFmtId="0" fontId="32" fillId="0" borderId="10" xfId="0" applyFont="1" applyBorder="1" applyAlignment="1">
      <alignment/>
    </xf>
    <xf numFmtId="0" fontId="32" fillId="0" borderId="10" xfId="0" applyFont="1" applyBorder="1" applyAlignment="1">
      <alignment/>
    </xf>
    <xf numFmtId="0" fontId="32" fillId="0" borderId="13" xfId="0" applyFont="1" applyBorder="1" applyAlignment="1">
      <alignment/>
    </xf>
    <xf numFmtId="0" fontId="32" fillId="0" borderId="15" xfId="0" applyFont="1" applyBorder="1" applyAlignment="1">
      <alignment/>
    </xf>
    <xf numFmtId="0" fontId="32" fillId="0" borderId="15" xfId="0" applyFont="1" applyBorder="1" applyAlignment="1">
      <alignment/>
    </xf>
    <xf numFmtId="0" fontId="33" fillId="0" borderId="0" xfId="0" applyFont="1" applyAlignment="1">
      <alignment wrapText="1"/>
    </xf>
    <xf numFmtId="0" fontId="32" fillId="0" borderId="18" xfId="0" applyFont="1" applyBorder="1" applyAlignment="1">
      <alignment/>
    </xf>
    <xf numFmtId="0" fontId="35" fillId="18" borderId="16" xfId="0" applyFont="1" applyFill="1" applyBorder="1" applyAlignment="1">
      <alignment/>
    </xf>
    <xf numFmtId="0" fontId="34" fillId="19" borderId="20" xfId="0" applyFont="1" applyFill="1" applyBorder="1" applyAlignment="1">
      <alignment/>
    </xf>
    <xf numFmtId="0" fontId="33" fillId="0" borderId="16" xfId="0" applyFont="1" applyBorder="1" applyAlignment="1">
      <alignment vertical="top" wrapText="1"/>
    </xf>
    <xf numFmtId="0" fontId="32" fillId="0" borderId="16" xfId="0" applyFont="1" applyBorder="1" applyAlignment="1">
      <alignment/>
    </xf>
    <xf numFmtId="0" fontId="32" fillId="0" borderId="0" xfId="0" applyFont="1" applyBorder="1" applyAlignment="1">
      <alignment/>
    </xf>
    <xf numFmtId="0" fontId="32" fillId="0" borderId="0" xfId="0" applyFont="1" applyBorder="1" applyAlignment="1">
      <alignment/>
    </xf>
    <xf numFmtId="0" fontId="35" fillId="18" borderId="16" xfId="0" applyFont="1" applyFill="1" applyBorder="1" applyAlignment="1">
      <alignment wrapText="1"/>
    </xf>
    <xf numFmtId="0" fontId="34" fillId="19" borderId="20" xfId="0" applyFont="1" applyFill="1" applyBorder="1" applyAlignment="1">
      <alignment wrapText="1"/>
    </xf>
    <xf numFmtId="2" fontId="32" fillId="0" borderId="22" xfId="0" applyNumberFormat="1" applyFont="1" applyFill="1" applyBorder="1" applyAlignment="1">
      <alignment wrapText="1"/>
    </xf>
    <xf numFmtId="0" fontId="32" fillId="0" borderId="28" xfId="0" applyFont="1" applyFill="1" applyBorder="1" applyAlignment="1">
      <alignment horizontal="left" vertical="top" wrapText="1"/>
    </xf>
    <xf numFmtId="0" fontId="33" fillId="21" borderId="28" xfId="0" applyFont="1" applyFill="1" applyBorder="1" applyAlignment="1">
      <alignment horizontal="center" vertical="top" wrapText="1"/>
    </xf>
    <xf numFmtId="175" fontId="32" fillId="0" borderId="29" xfId="0" applyNumberFormat="1" applyFont="1" applyFill="1" applyBorder="1" applyAlignment="1">
      <alignment horizontal="center" wrapText="1"/>
    </xf>
    <xf numFmtId="0" fontId="32" fillId="0" borderId="30" xfId="0" applyFont="1" applyFill="1" applyBorder="1" applyAlignment="1">
      <alignment horizontal="left" vertical="top" wrapText="1"/>
    </xf>
    <xf numFmtId="0" fontId="33" fillId="21" borderId="31" xfId="0" applyFont="1" applyFill="1" applyBorder="1" applyAlignment="1">
      <alignment horizontal="center" vertical="top" wrapText="1"/>
    </xf>
    <xf numFmtId="2" fontId="35" fillId="21" borderId="32" xfId="0" applyNumberFormat="1" applyFont="1" applyFill="1" applyBorder="1" applyAlignment="1">
      <alignment wrapText="1"/>
    </xf>
    <xf numFmtId="175" fontId="35" fillId="21" borderId="33" xfId="0" applyNumberFormat="1" applyFont="1" applyFill="1" applyBorder="1" applyAlignment="1">
      <alignment horizontal="center" wrapText="1"/>
    </xf>
    <xf numFmtId="2" fontId="34" fillId="0" borderId="34" xfId="0" applyNumberFormat="1" applyFont="1" applyFill="1" applyBorder="1" applyAlignment="1">
      <alignment/>
    </xf>
    <xf numFmtId="2" fontId="34" fillId="21" borderId="34" xfId="0" applyNumberFormat="1" applyFont="1" applyFill="1" applyBorder="1" applyAlignment="1">
      <alignment/>
    </xf>
    <xf numFmtId="1" fontId="32" fillId="0" borderId="30" xfId="0" applyNumberFormat="1" applyFont="1" applyFill="1" applyBorder="1" applyAlignment="1">
      <alignment horizontal="center" wrapText="1"/>
    </xf>
    <xf numFmtId="2" fontId="35" fillId="21" borderId="31" xfId="0" applyNumberFormat="1" applyFont="1" applyFill="1" applyBorder="1" applyAlignment="1">
      <alignment wrapText="1"/>
    </xf>
    <xf numFmtId="0" fontId="34" fillId="0" borderId="35" xfId="0" applyFont="1" applyFill="1" applyBorder="1" applyAlignment="1">
      <alignment vertical="top" wrapText="1"/>
    </xf>
    <xf numFmtId="0" fontId="34" fillId="0" borderId="36" xfId="0" applyFont="1" applyFill="1" applyBorder="1" applyAlignment="1">
      <alignment horizontal="center" vertical="top" wrapText="1"/>
    </xf>
    <xf numFmtId="0" fontId="34" fillId="0" borderId="37" xfId="0" applyFont="1" applyFill="1" applyBorder="1" applyAlignment="1">
      <alignment horizontal="center" vertical="top" wrapText="1"/>
    </xf>
    <xf numFmtId="0" fontId="34" fillId="0" borderId="38" xfId="0" applyFont="1" applyFill="1" applyBorder="1" applyAlignment="1">
      <alignment horizontal="center" vertical="top" wrapText="1"/>
    </xf>
    <xf numFmtId="0" fontId="34" fillId="0" borderId="39" xfId="0" applyFont="1" applyFill="1" applyBorder="1" applyAlignment="1">
      <alignment horizontal="center" vertical="top"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2" fontId="32" fillId="0" borderId="42" xfId="0" applyNumberFormat="1" applyFont="1" applyFill="1" applyBorder="1" applyAlignment="1">
      <alignment wrapText="1"/>
    </xf>
    <xf numFmtId="175" fontId="32" fillId="0" borderId="43" xfId="0" applyNumberFormat="1" applyFont="1" applyFill="1" applyBorder="1" applyAlignment="1">
      <alignment horizontal="center" wrapText="1"/>
    </xf>
    <xf numFmtId="1" fontId="32" fillId="0" borderId="41" xfId="0" applyNumberFormat="1" applyFont="1" applyFill="1" applyBorder="1" applyAlignment="1">
      <alignment horizontal="center" wrapText="1"/>
    </xf>
    <xf numFmtId="2" fontId="34" fillId="0" borderId="44" xfId="0" applyNumberFormat="1" applyFont="1" applyFill="1" applyBorder="1" applyAlignment="1">
      <alignment/>
    </xf>
    <xf numFmtId="0" fontId="32" fillId="0" borderId="45" xfId="0" applyFont="1" applyFill="1" applyBorder="1" applyAlignment="1">
      <alignment horizontal="left" vertical="center" wrapText="1"/>
    </xf>
    <xf numFmtId="0" fontId="32" fillId="0" borderId="46" xfId="0" applyFont="1" applyFill="1" applyBorder="1" applyAlignment="1">
      <alignment horizontal="center" vertical="center" wrapText="1"/>
    </xf>
    <xf numFmtId="2" fontId="32" fillId="0" borderId="47" xfId="0" applyNumberFormat="1" applyFont="1" applyFill="1" applyBorder="1" applyAlignment="1">
      <alignment vertical="center" wrapText="1"/>
    </xf>
    <xf numFmtId="175" fontId="32" fillId="0" borderId="48" xfId="0" applyNumberFormat="1" applyFont="1" applyFill="1" applyBorder="1" applyAlignment="1">
      <alignment horizontal="center" vertical="center" wrapText="1"/>
    </xf>
    <xf numFmtId="1" fontId="32" fillId="0" borderId="46" xfId="0" applyNumberFormat="1" applyFont="1" applyFill="1" applyBorder="1" applyAlignment="1">
      <alignment horizontal="center" vertical="center" wrapText="1"/>
    </xf>
    <xf numFmtId="2" fontId="34" fillId="0" borderId="49" xfId="0" applyNumberFormat="1" applyFont="1" applyFill="1" applyBorder="1" applyAlignment="1">
      <alignment vertical="center"/>
    </xf>
    <xf numFmtId="0" fontId="32" fillId="0" borderId="50" xfId="0" applyFont="1" applyFill="1" applyBorder="1" applyAlignment="1">
      <alignment horizontal="left" vertical="center" wrapText="1"/>
    </xf>
    <xf numFmtId="2" fontId="32" fillId="0" borderId="22" xfId="0" applyNumberFormat="1" applyFont="1" applyFill="1" applyBorder="1" applyAlignment="1">
      <alignment vertical="center" wrapText="1"/>
    </xf>
    <xf numFmtId="2" fontId="34" fillId="0" borderId="51" xfId="0" applyNumberFormat="1" applyFont="1" applyFill="1" applyBorder="1" applyAlignment="1">
      <alignment vertical="center"/>
    </xf>
    <xf numFmtId="0" fontId="32" fillId="0" borderId="52" xfId="0" applyFont="1" applyFill="1" applyBorder="1" applyAlignment="1">
      <alignment horizontal="left" vertical="center" wrapText="1"/>
    </xf>
    <xf numFmtId="0" fontId="32" fillId="0" borderId="31" xfId="0" applyFont="1" applyFill="1" applyBorder="1" applyAlignment="1">
      <alignment horizontal="center" vertical="center" wrapText="1"/>
    </xf>
    <xf numFmtId="2" fontId="32" fillId="0" borderId="32" xfId="0" applyNumberFormat="1" applyFont="1" applyFill="1" applyBorder="1" applyAlignment="1">
      <alignment vertical="center" wrapText="1"/>
    </xf>
    <xf numFmtId="175" fontId="32" fillId="0" borderId="33" xfId="0" applyNumberFormat="1" applyFont="1" applyFill="1" applyBorder="1" applyAlignment="1">
      <alignment horizontal="center" vertical="center" wrapText="1"/>
    </xf>
    <xf numFmtId="1" fontId="32" fillId="0" borderId="31" xfId="0" applyNumberFormat="1" applyFont="1" applyFill="1" applyBorder="1" applyAlignment="1">
      <alignment horizontal="center" vertical="center" wrapText="1"/>
    </xf>
    <xf numFmtId="2" fontId="34" fillId="0" borderId="53" xfId="0" applyNumberFormat="1" applyFont="1" applyFill="1" applyBorder="1" applyAlignment="1">
      <alignment vertical="center"/>
    </xf>
    <xf numFmtId="0" fontId="73" fillId="0" borderId="27" xfId="0" applyFont="1" applyFill="1" applyBorder="1" applyAlignment="1">
      <alignment horizontal="left" vertical="center"/>
    </xf>
    <xf numFmtId="197" fontId="0" fillId="0" borderId="10" xfId="0" applyNumberFormat="1" applyBorder="1" applyAlignment="1">
      <alignment/>
    </xf>
    <xf numFmtId="197" fontId="0" fillId="0" borderId="15" xfId="0" applyNumberFormat="1" applyBorder="1" applyAlignment="1">
      <alignment/>
    </xf>
    <xf numFmtId="0" fontId="33" fillId="0" borderId="10" xfId="0" applyFont="1" applyBorder="1" applyAlignment="1">
      <alignment vertical="center" wrapText="1"/>
    </xf>
    <xf numFmtId="2" fontId="32" fillId="0" borderId="22" xfId="0" applyNumberFormat="1" applyFont="1" applyBorder="1" applyAlignment="1">
      <alignment horizontal="center" vertical="center"/>
    </xf>
    <xf numFmtId="2" fontId="32" fillId="0" borderId="28" xfId="0" applyNumberFormat="1" applyFont="1" applyBorder="1" applyAlignment="1">
      <alignment horizontal="center" vertical="center"/>
    </xf>
    <xf numFmtId="0" fontId="30" fillId="22" borderId="54" xfId="0" applyFont="1" applyFill="1" applyBorder="1" applyAlignment="1">
      <alignment horizontal="center" vertical="top" wrapText="1"/>
    </xf>
    <xf numFmtId="0" fontId="30" fillId="7" borderId="54" xfId="0" applyFont="1" applyFill="1" applyBorder="1" applyAlignment="1">
      <alignment horizontal="center" vertical="top" wrapText="1"/>
    </xf>
    <xf numFmtId="0" fontId="30" fillId="23" borderId="35" xfId="0" applyFont="1" applyFill="1" applyBorder="1" applyAlignment="1">
      <alignment horizontal="center" vertical="top" wrapText="1"/>
    </xf>
    <xf numFmtId="2" fontId="32" fillId="0" borderId="47" xfId="0" applyNumberFormat="1" applyFont="1" applyBorder="1" applyAlignment="1">
      <alignment horizontal="center" vertical="center"/>
    </xf>
    <xf numFmtId="2" fontId="32" fillId="0" borderId="55" xfId="0" applyNumberFormat="1" applyFont="1" applyBorder="1" applyAlignment="1">
      <alignment horizontal="center" vertical="center"/>
    </xf>
    <xf numFmtId="2" fontId="32" fillId="0" borderId="32" xfId="0" applyNumberFormat="1" applyFont="1" applyBorder="1" applyAlignment="1">
      <alignment horizontal="center" vertical="center"/>
    </xf>
    <xf numFmtId="2" fontId="32" fillId="0" borderId="56" xfId="0" applyNumberFormat="1" applyFont="1" applyBorder="1" applyAlignment="1">
      <alignment horizontal="center" vertical="center"/>
    </xf>
    <xf numFmtId="0" fontId="33" fillId="0" borderId="44" xfId="0" applyFont="1" applyBorder="1" applyAlignment="1">
      <alignment wrapText="1"/>
    </xf>
    <xf numFmtId="0" fontId="31" fillId="0" borderId="54" xfId="0" applyFont="1" applyBorder="1" applyAlignment="1">
      <alignment horizontal="center" vertical="center" wrapText="1"/>
    </xf>
    <xf numFmtId="0" fontId="31" fillId="0" borderId="57"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2" fontId="32" fillId="0" borderId="60" xfId="0" applyNumberFormat="1" applyFont="1" applyBorder="1" applyAlignment="1">
      <alignment horizontal="center" vertical="center"/>
    </xf>
    <xf numFmtId="2" fontId="32" fillId="0" borderId="61" xfId="0" applyNumberFormat="1" applyFont="1" applyBorder="1" applyAlignment="1">
      <alignment horizontal="center" vertical="center"/>
    </xf>
    <xf numFmtId="2" fontId="32" fillId="0" borderId="62" xfId="0" applyNumberFormat="1" applyFont="1" applyBorder="1" applyAlignment="1">
      <alignment horizontal="center" vertical="center"/>
    </xf>
    <xf numFmtId="2" fontId="32" fillId="0" borderId="63" xfId="0" applyNumberFormat="1" applyFont="1" applyBorder="1" applyAlignment="1">
      <alignment horizontal="center" vertical="center"/>
    </xf>
    <xf numFmtId="2" fontId="32" fillId="0" borderId="64" xfId="0" applyNumberFormat="1" applyFont="1" applyBorder="1" applyAlignment="1">
      <alignment horizontal="center" vertical="center"/>
    </xf>
    <xf numFmtId="2" fontId="32" fillId="0" borderId="65" xfId="0" applyNumberFormat="1" applyFont="1" applyBorder="1" applyAlignment="1">
      <alignment horizontal="center" vertical="center"/>
    </xf>
    <xf numFmtId="2" fontId="33" fillId="0" borderId="61" xfId="0" applyNumberFormat="1" applyFont="1" applyBorder="1" applyAlignment="1">
      <alignment horizontal="center" vertical="center"/>
    </xf>
    <xf numFmtId="2" fontId="33" fillId="0" borderId="63" xfId="0" applyNumberFormat="1" applyFont="1" applyBorder="1" applyAlignment="1">
      <alignment horizontal="center" vertical="center"/>
    </xf>
    <xf numFmtId="2" fontId="33" fillId="0" borderId="65" xfId="0" applyNumberFormat="1" applyFont="1" applyBorder="1" applyAlignment="1">
      <alignment horizontal="center" vertical="center"/>
    </xf>
    <xf numFmtId="2" fontId="74" fillId="0" borderId="48" xfId="0" applyNumberFormat="1" applyFont="1" applyBorder="1" applyAlignment="1">
      <alignment horizontal="center" vertical="center"/>
    </xf>
    <xf numFmtId="2" fontId="33" fillId="0" borderId="29"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3" fillId="0" borderId="48" xfId="0" applyNumberFormat="1" applyFont="1" applyBorder="1" applyAlignment="1">
      <alignment horizontal="center" vertical="center"/>
    </xf>
    <xf numFmtId="2" fontId="74" fillId="0" borderId="29" xfId="0" applyNumberFormat="1" applyFont="1" applyBorder="1" applyAlignment="1">
      <alignment horizontal="center" vertical="center"/>
    </xf>
    <xf numFmtId="0" fontId="34" fillId="0" borderId="42" xfId="0" applyFont="1" applyFill="1" applyBorder="1" applyAlignment="1">
      <alignment vertical="center"/>
    </xf>
    <xf numFmtId="2" fontId="34" fillId="0" borderId="42" xfId="0" applyNumberFormat="1" applyFont="1" applyFill="1" applyBorder="1" applyAlignment="1">
      <alignment horizontal="center" vertical="center"/>
    </xf>
    <xf numFmtId="2" fontId="34" fillId="0" borderId="40" xfId="0" applyNumberFormat="1" applyFont="1" applyFill="1" applyBorder="1" applyAlignment="1">
      <alignment horizontal="center" vertical="center"/>
    </xf>
    <xf numFmtId="2" fontId="34" fillId="0" borderId="66" xfId="0" applyNumberFormat="1" applyFont="1" applyFill="1" applyBorder="1" applyAlignment="1">
      <alignment horizontal="center" vertical="center"/>
    </xf>
    <xf numFmtId="2" fontId="34" fillId="0" borderId="67" xfId="0" applyNumberFormat="1" applyFont="1" applyFill="1" applyBorder="1" applyAlignment="1">
      <alignment horizontal="center" vertical="center"/>
    </xf>
    <xf numFmtId="2" fontId="34" fillId="0" borderId="68" xfId="0" applyNumberFormat="1" applyFont="1" applyFill="1" applyBorder="1" applyAlignment="1">
      <alignment horizontal="center" vertical="center"/>
    </xf>
    <xf numFmtId="2" fontId="34" fillId="0" borderId="69" xfId="0" applyNumberFormat="1" applyFont="1" applyFill="1" applyBorder="1" applyAlignment="1">
      <alignment horizontal="center" vertical="center"/>
    </xf>
    <xf numFmtId="2" fontId="34" fillId="0" borderId="70" xfId="0" applyNumberFormat="1" applyFont="1" applyFill="1" applyBorder="1" applyAlignment="1">
      <alignment horizontal="center" vertical="center"/>
    </xf>
    <xf numFmtId="0" fontId="0" fillId="0" borderId="0" xfId="0" applyAlignment="1">
      <alignment vertical="center"/>
    </xf>
    <xf numFmtId="0" fontId="39" fillId="0" borderId="10" xfId="0" applyFont="1" applyBorder="1" applyAlignment="1">
      <alignment vertical="center"/>
    </xf>
    <xf numFmtId="2" fontId="39" fillId="0" borderId="10" xfId="0" applyNumberFormat="1" applyFont="1" applyBorder="1" applyAlignment="1">
      <alignment horizontal="center" vertical="center"/>
    </xf>
    <xf numFmtId="2" fontId="39" fillId="0" borderId="16" xfId="0" applyNumberFormat="1" applyFont="1" applyBorder="1" applyAlignment="1">
      <alignment horizontal="center" vertical="center"/>
    </xf>
    <xf numFmtId="2" fontId="38" fillId="0" borderId="14" xfId="0" applyNumberFormat="1" applyFont="1" applyBorder="1" applyAlignment="1">
      <alignment horizontal="center" vertical="center"/>
    </xf>
    <xf numFmtId="0" fontId="39" fillId="0" borderId="15" xfId="0" applyFont="1" applyBorder="1" applyAlignment="1">
      <alignment vertical="center"/>
    </xf>
    <xf numFmtId="2" fontId="39" fillId="0" borderId="15" xfId="0" applyNumberFormat="1" applyFont="1" applyBorder="1" applyAlignment="1">
      <alignment horizontal="center" vertical="center"/>
    </xf>
    <xf numFmtId="2" fontId="39" fillId="0" borderId="0" xfId="0" applyNumberFormat="1" applyFont="1" applyAlignment="1">
      <alignment horizontal="center" vertical="center"/>
    </xf>
    <xf numFmtId="2" fontId="38" fillId="0" borderId="17" xfId="0" applyNumberFormat="1" applyFont="1" applyBorder="1" applyAlignment="1">
      <alignment horizontal="center" vertical="center"/>
    </xf>
    <xf numFmtId="0" fontId="38" fillId="24" borderId="11" xfId="0" applyFont="1" applyFill="1" applyBorder="1" applyAlignment="1">
      <alignment vertical="center"/>
    </xf>
    <xf numFmtId="2" fontId="38" fillId="24" borderId="10" xfId="0" applyNumberFormat="1" applyFont="1" applyFill="1" applyBorder="1" applyAlignment="1">
      <alignment horizontal="center" vertical="center"/>
    </xf>
    <xf numFmtId="2" fontId="38" fillId="24" borderId="16" xfId="0" applyNumberFormat="1" applyFont="1" applyFill="1" applyBorder="1" applyAlignment="1">
      <alignment horizontal="center" vertical="center"/>
    </xf>
    <xf numFmtId="2" fontId="38" fillId="24" borderId="14" xfId="0" applyNumberFormat="1" applyFont="1" applyFill="1" applyBorder="1" applyAlignment="1">
      <alignment horizontal="center" vertical="center"/>
    </xf>
    <xf numFmtId="0" fontId="38" fillId="17" borderId="19" xfId="0" applyFont="1" applyFill="1" applyBorder="1" applyAlignment="1">
      <alignment vertical="center"/>
    </xf>
    <xf numFmtId="0" fontId="38" fillId="17" borderId="21" xfId="0" applyFont="1" applyFill="1" applyBorder="1" applyAlignment="1">
      <alignment vertical="center"/>
    </xf>
    <xf numFmtId="2" fontId="38" fillId="17" borderId="19" xfId="0" applyNumberFormat="1" applyFont="1" applyFill="1" applyBorder="1" applyAlignment="1">
      <alignment horizontal="center" vertical="center"/>
    </xf>
    <xf numFmtId="2" fontId="38" fillId="17" borderId="20" xfId="0" applyNumberFormat="1" applyFont="1" applyFill="1" applyBorder="1" applyAlignment="1">
      <alignment horizontal="center" vertical="center"/>
    </xf>
    <xf numFmtId="2" fontId="38" fillId="17" borderId="18" xfId="0" applyNumberFormat="1" applyFont="1" applyFill="1" applyBorder="1" applyAlignment="1">
      <alignment horizontal="center" vertical="center"/>
    </xf>
    <xf numFmtId="0" fontId="39" fillId="0" borderId="18" xfId="0" applyFont="1" applyBorder="1" applyAlignment="1">
      <alignment/>
    </xf>
    <xf numFmtId="0" fontId="39" fillId="0" borderId="18" xfId="0" applyFont="1" applyBorder="1" applyAlignment="1">
      <alignment/>
    </xf>
    <xf numFmtId="0" fontId="39" fillId="0" borderId="0" xfId="0" applyFont="1" applyAlignment="1">
      <alignment/>
    </xf>
    <xf numFmtId="0" fontId="38" fillId="0" borderId="10" xfId="0" applyFont="1" applyBorder="1" applyAlignment="1">
      <alignment wrapText="1"/>
    </xf>
    <xf numFmtId="0" fontId="38" fillId="0" borderId="11" xfId="0" applyFont="1" applyBorder="1" applyAlignment="1">
      <alignment wrapText="1"/>
    </xf>
    <xf numFmtId="0" fontId="38" fillId="0" borderId="12" xfId="0" applyFont="1" applyBorder="1" applyAlignment="1">
      <alignment wrapText="1"/>
    </xf>
    <xf numFmtId="0" fontId="39" fillId="0" borderId="10" xfId="0" applyFont="1" applyBorder="1" applyAlignment="1">
      <alignment vertical="center" wrapText="1"/>
    </xf>
    <xf numFmtId="0" fontId="39" fillId="0" borderId="13" xfId="0" applyFont="1" applyBorder="1" applyAlignment="1">
      <alignment vertical="center" wrapText="1"/>
    </xf>
    <xf numFmtId="0" fontId="38" fillId="24" borderId="10" xfId="0" applyFont="1" applyFill="1" applyBorder="1" applyAlignment="1">
      <alignment vertical="center"/>
    </xf>
    <xf numFmtId="0" fontId="39" fillId="0" borderId="0" xfId="0" applyFont="1" applyAlignment="1">
      <alignment vertical="center"/>
    </xf>
    <xf numFmtId="0" fontId="39" fillId="0" borderId="15" xfId="0" applyFont="1" applyBorder="1" applyAlignment="1">
      <alignment vertical="center" wrapText="1"/>
    </xf>
    <xf numFmtId="0" fontId="37" fillId="0" borderId="0" xfId="0" applyFont="1" applyAlignment="1">
      <alignment/>
    </xf>
    <xf numFmtId="0" fontId="59" fillId="24" borderId="10" xfId="0" applyFont="1" applyFill="1" applyBorder="1" applyAlignment="1">
      <alignment vertical="center"/>
    </xf>
    <xf numFmtId="0" fontId="59" fillId="24" borderId="11" xfId="0" applyFont="1" applyFill="1" applyBorder="1" applyAlignment="1">
      <alignment vertical="center"/>
    </xf>
    <xf numFmtId="2" fontId="59" fillId="24" borderId="10" xfId="0" applyNumberFormat="1" applyFont="1" applyFill="1" applyBorder="1" applyAlignment="1">
      <alignment horizontal="center" vertical="center"/>
    </xf>
    <xf numFmtId="2" fontId="59" fillId="24" borderId="14" xfId="0" applyNumberFormat="1" applyFont="1" applyFill="1" applyBorder="1" applyAlignment="1">
      <alignment horizontal="center" vertical="center"/>
    </xf>
    <xf numFmtId="2" fontId="59" fillId="24" borderId="16" xfId="0" applyNumberFormat="1" applyFont="1" applyFill="1" applyBorder="1" applyAlignment="1">
      <alignment horizontal="center" vertical="center"/>
    </xf>
    <xf numFmtId="0" fontId="34" fillId="0" borderId="0" xfId="0" applyFont="1" applyAlignment="1">
      <alignment vertical="center" wrapText="1"/>
    </xf>
    <xf numFmtId="0" fontId="38" fillId="25" borderId="10" xfId="0" applyFont="1" applyFill="1" applyBorder="1" applyAlignment="1">
      <alignment wrapText="1"/>
    </xf>
    <xf numFmtId="2" fontId="38" fillId="0" borderId="10" xfId="0" applyNumberFormat="1" applyFont="1" applyBorder="1" applyAlignment="1">
      <alignment horizontal="center" vertical="center"/>
    </xf>
    <xf numFmtId="2" fontId="38" fillId="0" borderId="15" xfId="0" applyNumberFormat="1" applyFont="1" applyBorder="1" applyAlignment="1">
      <alignment horizontal="center" vertical="center"/>
    </xf>
    <xf numFmtId="2" fontId="39" fillId="0" borderId="10" xfId="0" applyNumberFormat="1" applyFont="1" applyBorder="1" applyAlignment="1">
      <alignment horizontal="center" vertical="center"/>
    </xf>
    <xf numFmtId="2" fontId="38" fillId="0" borderId="14" xfId="0" applyNumberFormat="1" applyFont="1" applyBorder="1" applyAlignment="1">
      <alignment horizontal="center" vertical="center"/>
    </xf>
    <xf numFmtId="2" fontId="39" fillId="0" borderId="15" xfId="0" applyNumberFormat="1" applyFont="1" applyBorder="1" applyAlignment="1">
      <alignment horizontal="center" vertical="center"/>
    </xf>
    <xf numFmtId="2" fontId="38" fillId="0" borderId="17" xfId="0" applyNumberFormat="1" applyFont="1" applyBorder="1" applyAlignment="1">
      <alignment horizontal="center" vertical="center"/>
    </xf>
    <xf numFmtId="2" fontId="38" fillId="24" borderId="14" xfId="0" applyNumberFormat="1" applyFont="1" applyFill="1" applyBorder="1" applyAlignment="1">
      <alignment horizontal="center" vertical="center"/>
    </xf>
    <xf numFmtId="2" fontId="38" fillId="17" borderId="19" xfId="0" applyNumberFormat="1" applyFont="1" applyFill="1" applyBorder="1" applyAlignment="1">
      <alignment horizontal="center" vertical="center"/>
    </xf>
    <xf numFmtId="2" fontId="38" fillId="17" borderId="18" xfId="0" applyNumberFormat="1" applyFont="1" applyFill="1" applyBorder="1" applyAlignment="1">
      <alignment horizontal="center" vertical="center"/>
    </xf>
    <xf numFmtId="0" fontId="38" fillId="0" borderId="11" xfId="0" applyFont="1" applyBorder="1" applyAlignment="1">
      <alignment wrapText="1"/>
    </xf>
    <xf numFmtId="0" fontId="39" fillId="0" borderId="18" xfId="0" applyFont="1" applyBorder="1" applyAlignment="1">
      <alignment/>
    </xf>
    <xf numFmtId="0" fontId="38" fillId="0" borderId="10" xfId="0" applyFont="1" applyBorder="1" applyAlignment="1">
      <alignment vertical="center" wrapText="1"/>
    </xf>
    <xf numFmtId="0" fontId="38" fillId="0" borderId="18" xfId="0" applyFont="1" applyBorder="1" applyAlignment="1">
      <alignment vertical="center"/>
    </xf>
    <xf numFmtId="0" fontId="38" fillId="0" borderId="10" xfId="0" applyFont="1" applyBorder="1" applyAlignment="1">
      <alignment wrapText="1"/>
    </xf>
    <xf numFmtId="0" fontId="39" fillId="0" borderId="18" xfId="0" applyFont="1" applyBorder="1" applyAlignment="1">
      <alignment/>
    </xf>
    <xf numFmtId="0" fontId="39" fillId="0" borderId="18" xfId="0" applyFont="1" applyBorder="1" applyAlignment="1">
      <alignment vertical="center"/>
    </xf>
    <xf numFmtId="0" fontId="39" fillId="0" borderId="11" xfId="0" applyFont="1" applyBorder="1" applyAlignment="1">
      <alignment/>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wrapText="1"/>
    </xf>
    <xf numFmtId="0" fontId="38" fillId="0" borderId="35" xfId="0" applyFont="1" applyBorder="1" applyAlignment="1">
      <alignment wrapText="1"/>
    </xf>
    <xf numFmtId="0" fontId="38" fillId="25" borderId="10" xfId="0"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10" xfId="0" applyFont="1" applyBorder="1" applyAlignment="1">
      <alignment/>
    </xf>
    <xf numFmtId="0" fontId="38" fillId="0" borderId="71" xfId="0" applyFont="1" applyBorder="1" applyAlignment="1">
      <alignment horizontal="center" vertical="center" wrapText="1"/>
    </xf>
    <xf numFmtId="0" fontId="39" fillId="0" borderId="10" xfId="0" applyFont="1" applyBorder="1" applyAlignment="1">
      <alignment/>
    </xf>
    <xf numFmtId="0" fontId="39" fillId="0" borderId="15" xfId="0" applyFont="1" applyBorder="1" applyAlignment="1">
      <alignment/>
    </xf>
    <xf numFmtId="0" fontId="38" fillId="17" borderId="19" xfId="0" applyFont="1" applyFill="1" applyBorder="1" applyAlignment="1">
      <alignment vertical="center"/>
    </xf>
    <xf numFmtId="0" fontId="38" fillId="17" borderId="21" xfId="0" applyFont="1" applyFill="1" applyBorder="1" applyAlignment="1">
      <alignment vertical="center"/>
    </xf>
    <xf numFmtId="0" fontId="38" fillId="25" borderId="13" xfId="0" applyFont="1" applyFill="1" applyBorder="1" applyAlignment="1">
      <alignment wrapText="1"/>
    </xf>
    <xf numFmtId="0" fontId="38" fillId="25" borderId="10" xfId="0" applyFont="1" applyFill="1" applyBorder="1" applyAlignment="1">
      <alignment horizontal="center"/>
    </xf>
    <xf numFmtId="0" fontId="39" fillId="0" borderId="13" xfId="0" applyFont="1" applyBorder="1" applyAlignment="1">
      <alignment/>
    </xf>
    <xf numFmtId="0" fontId="39" fillId="0" borderId="10" xfId="0" applyFont="1" applyBorder="1" applyAlignment="1">
      <alignment/>
    </xf>
    <xf numFmtId="0" fontId="39" fillId="24" borderId="10" xfId="0" applyFont="1" applyFill="1" applyBorder="1" applyAlignment="1">
      <alignment/>
    </xf>
    <xf numFmtId="0" fontId="39" fillId="24" borderId="11" xfId="0" applyFont="1" applyFill="1" applyBorder="1" applyAlignment="1">
      <alignment/>
    </xf>
    <xf numFmtId="2" fontId="39" fillId="24" borderId="10" xfId="0" applyNumberFormat="1" applyFont="1" applyFill="1" applyBorder="1" applyAlignment="1">
      <alignment horizontal="center" vertical="center"/>
    </xf>
    <xf numFmtId="0" fontId="75" fillId="0" borderId="10" xfId="0" applyFont="1" applyBorder="1" applyAlignment="1">
      <alignment vertical="top" wrapText="1"/>
    </xf>
    <xf numFmtId="0" fontId="76" fillId="0" borderId="13" xfId="0" applyFont="1" applyBorder="1" applyAlignment="1">
      <alignment vertical="center"/>
    </xf>
    <xf numFmtId="0" fontId="76" fillId="0" borderId="13" xfId="0" applyFont="1" applyBorder="1" applyAlignment="1">
      <alignment vertical="center" wrapText="1"/>
    </xf>
    <xf numFmtId="0" fontId="76" fillId="0" borderId="10" xfId="0" applyFont="1" applyBorder="1" applyAlignment="1">
      <alignment vertical="center"/>
    </xf>
    <xf numFmtId="0" fontId="76" fillId="0" borderId="10" xfId="0" applyFont="1" applyBorder="1" applyAlignment="1">
      <alignment vertical="center" wrapText="1"/>
    </xf>
    <xf numFmtId="2" fontId="76" fillId="0" borderId="14" xfId="0" applyNumberFormat="1" applyFont="1" applyBorder="1" applyAlignment="1">
      <alignment vertical="center"/>
    </xf>
    <xf numFmtId="2" fontId="76" fillId="0" borderId="17" xfId="0" applyNumberFormat="1" applyFont="1" applyBorder="1" applyAlignment="1">
      <alignment vertical="center"/>
    </xf>
    <xf numFmtId="0" fontId="76" fillId="0" borderId="15" xfId="0" applyFont="1" applyBorder="1" applyAlignment="1">
      <alignment vertical="center"/>
    </xf>
    <xf numFmtId="0" fontId="76" fillId="0" borderId="18" xfId="0" applyFont="1" applyBorder="1" applyAlignment="1">
      <alignment vertical="center"/>
    </xf>
    <xf numFmtId="0" fontId="75" fillId="6" borderId="10" xfId="0" applyFont="1" applyFill="1" applyBorder="1" applyAlignment="1">
      <alignment vertical="center"/>
    </xf>
    <xf numFmtId="2" fontId="75" fillId="6" borderId="16" xfId="0" applyNumberFormat="1" applyFont="1" applyFill="1" applyBorder="1" applyAlignment="1">
      <alignment vertical="center"/>
    </xf>
    <xf numFmtId="2" fontId="75" fillId="6" borderId="14" xfId="0" applyNumberFormat="1" applyFont="1" applyFill="1" applyBorder="1" applyAlignment="1">
      <alignment vertical="center"/>
    </xf>
    <xf numFmtId="0" fontId="75" fillId="26" borderId="11" xfId="0" applyFont="1" applyFill="1" applyBorder="1" applyAlignment="1">
      <alignment vertical="center"/>
    </xf>
    <xf numFmtId="2" fontId="75" fillId="26" borderId="14" xfId="0" applyNumberFormat="1" applyFont="1" applyFill="1" applyBorder="1" applyAlignment="1">
      <alignment vertical="center"/>
    </xf>
    <xf numFmtId="0" fontId="76" fillId="0" borderId="72" xfId="0" applyFont="1" applyBorder="1" applyAlignment="1">
      <alignment vertical="center"/>
    </xf>
    <xf numFmtId="0" fontId="76" fillId="0" borderId="17" xfId="0" applyFont="1" applyBorder="1" applyAlignment="1">
      <alignment vertical="center"/>
    </xf>
    <xf numFmtId="2" fontId="76" fillId="0" borderId="73" xfId="0" applyNumberFormat="1" applyFont="1" applyBorder="1" applyAlignment="1">
      <alignment vertical="center"/>
    </xf>
    <xf numFmtId="0" fontId="75" fillId="5" borderId="10" xfId="0" applyFont="1" applyFill="1" applyBorder="1" applyAlignment="1">
      <alignment vertical="center"/>
    </xf>
    <xf numFmtId="0" fontId="75" fillId="5" borderId="11" xfId="0" applyFont="1" applyFill="1" applyBorder="1" applyAlignment="1">
      <alignment vertical="center"/>
    </xf>
    <xf numFmtId="2" fontId="77" fillId="5" borderId="14" xfId="0" applyNumberFormat="1" applyFont="1" applyFill="1" applyBorder="1" applyAlignment="1">
      <alignment vertical="center"/>
    </xf>
    <xf numFmtId="0" fontId="76" fillId="0" borderId="74" xfId="0" applyFont="1" applyBorder="1" applyAlignment="1">
      <alignment vertical="center"/>
    </xf>
    <xf numFmtId="0" fontId="76" fillId="0" borderId="75" xfId="0" applyFont="1" applyBorder="1" applyAlignment="1">
      <alignment vertical="center" wrapText="1"/>
    </xf>
    <xf numFmtId="0" fontId="76" fillId="0" borderId="72" xfId="0" applyFont="1" applyBorder="1" applyAlignment="1">
      <alignment vertical="center" wrapText="1"/>
    </xf>
    <xf numFmtId="0" fontId="76" fillId="0" borderId="75" xfId="0" applyFont="1" applyBorder="1" applyAlignment="1">
      <alignment vertical="center"/>
    </xf>
    <xf numFmtId="0" fontId="76" fillId="0" borderId="76" xfId="0" applyFont="1" applyBorder="1" applyAlignment="1">
      <alignment vertical="center" wrapText="1"/>
    </xf>
    <xf numFmtId="0" fontId="76" fillId="0" borderId="76" xfId="0" applyFont="1" applyBorder="1" applyAlignment="1">
      <alignment vertical="center"/>
    </xf>
    <xf numFmtId="0" fontId="76" fillId="0" borderId="74" xfId="0" applyFont="1" applyBorder="1" applyAlignment="1">
      <alignment vertical="center" wrapText="1"/>
    </xf>
    <xf numFmtId="0" fontId="76" fillId="0" borderId="0" xfId="0" applyFont="1" applyAlignment="1">
      <alignment/>
    </xf>
    <xf numFmtId="0" fontId="76" fillId="0" borderId="13" xfId="0" applyFont="1" applyFill="1" applyBorder="1" applyAlignment="1">
      <alignment vertical="center" wrapText="1"/>
    </xf>
    <xf numFmtId="0" fontId="75" fillId="5" borderId="77" xfId="0" applyFont="1" applyFill="1" applyBorder="1" applyAlignment="1">
      <alignment vertical="center"/>
    </xf>
    <xf numFmtId="0" fontId="75" fillId="5" borderId="78" xfId="0" applyFont="1" applyFill="1" applyBorder="1" applyAlignment="1">
      <alignment vertical="center"/>
    </xf>
    <xf numFmtId="2" fontId="77" fillId="5" borderId="73" xfId="0" applyNumberFormat="1" applyFont="1" applyFill="1" applyBorder="1" applyAlignment="1">
      <alignment vertical="center"/>
    </xf>
    <xf numFmtId="2" fontId="76" fillId="0" borderId="18" xfId="0" applyNumberFormat="1" applyFont="1" applyBorder="1" applyAlignment="1">
      <alignment vertical="center"/>
    </xf>
    <xf numFmtId="0" fontId="75" fillId="12" borderId="28" xfId="0" applyFont="1" applyFill="1" applyBorder="1" applyAlignment="1">
      <alignment vertical="center"/>
    </xf>
    <xf numFmtId="0" fontId="75" fillId="12" borderId="28" xfId="0" applyFont="1" applyFill="1" applyBorder="1" applyAlignment="1">
      <alignment vertical="center"/>
    </xf>
    <xf numFmtId="2" fontId="78" fillId="12" borderId="79" xfId="0" applyNumberFormat="1" applyFont="1" applyFill="1" applyBorder="1" applyAlignment="1">
      <alignment vertical="center"/>
    </xf>
    <xf numFmtId="0" fontId="79" fillId="0" borderId="10" xfId="0" applyFont="1" applyBorder="1" applyAlignment="1">
      <alignment vertical="center" wrapText="1"/>
    </xf>
    <xf numFmtId="2" fontId="79" fillId="0" borderId="16" xfId="0" applyNumberFormat="1" applyFont="1" applyBorder="1" applyAlignment="1">
      <alignment vertical="center"/>
    </xf>
    <xf numFmtId="2" fontId="79" fillId="0" borderId="14" xfId="0" applyNumberFormat="1" applyFont="1" applyBorder="1" applyAlignment="1">
      <alignment vertical="center"/>
    </xf>
    <xf numFmtId="0" fontId="40" fillId="0" borderId="0" xfId="0" applyFont="1" applyAlignment="1">
      <alignment/>
    </xf>
    <xf numFmtId="0" fontId="1" fillId="27" borderId="80" xfId="0" applyFont="1" applyFill="1" applyBorder="1" applyAlignment="1">
      <alignment horizontal="center" vertical="center" wrapText="1"/>
    </xf>
    <xf numFmtId="0" fontId="1" fillId="0" borderId="0" xfId="0" applyFont="1" applyFill="1" applyAlignment="1">
      <alignment horizontal="center" vertical="center"/>
    </xf>
    <xf numFmtId="198" fontId="1" fillId="27" borderId="80" xfId="0" applyNumberFormat="1" applyFont="1" applyFill="1" applyBorder="1" applyAlignment="1">
      <alignment horizontal="center" vertical="center" wrapText="1"/>
    </xf>
    <xf numFmtId="198" fontId="76" fillId="0" borderId="14" xfId="0" applyNumberFormat="1" applyFont="1" applyBorder="1" applyAlignment="1">
      <alignment vertical="center"/>
    </xf>
    <xf numFmtId="198" fontId="76" fillId="0" borderId="17" xfId="0" applyNumberFormat="1" applyFont="1" applyBorder="1" applyAlignment="1">
      <alignment vertical="center"/>
    </xf>
    <xf numFmtId="198" fontId="75" fillId="6" borderId="14" xfId="0" applyNumberFormat="1" applyFont="1" applyFill="1" applyBorder="1" applyAlignment="1">
      <alignment vertical="center"/>
    </xf>
    <xf numFmtId="198" fontId="75" fillId="26" borderId="14" xfId="0" applyNumberFormat="1" applyFont="1" applyFill="1" applyBorder="1" applyAlignment="1">
      <alignment vertical="center"/>
    </xf>
    <xf numFmtId="198" fontId="76" fillId="0" borderId="73" xfId="0" applyNumberFormat="1" applyFont="1" applyBorder="1" applyAlignment="1">
      <alignment vertical="center"/>
    </xf>
    <xf numFmtId="198" fontId="77" fillId="5" borderId="14" xfId="0" applyNumberFormat="1" applyFont="1" applyFill="1" applyBorder="1" applyAlignment="1">
      <alignment vertical="center"/>
    </xf>
    <xf numFmtId="198" fontId="75" fillId="6" borderId="16" xfId="0" applyNumberFormat="1" applyFont="1" applyFill="1" applyBorder="1" applyAlignment="1">
      <alignment vertical="center"/>
    </xf>
    <xf numFmtId="198" fontId="79" fillId="0" borderId="14" xfId="0" applyNumberFormat="1" applyFont="1" applyBorder="1" applyAlignment="1">
      <alignment vertical="center"/>
    </xf>
    <xf numFmtId="198" fontId="77" fillId="5" borderId="73" xfId="0" applyNumberFormat="1" applyFont="1" applyFill="1" applyBorder="1" applyAlignment="1">
      <alignment vertical="center"/>
    </xf>
    <xf numFmtId="198" fontId="76" fillId="0" borderId="18" xfId="0" applyNumberFormat="1" applyFont="1" applyBorder="1" applyAlignment="1">
      <alignment vertical="center"/>
    </xf>
    <xf numFmtId="198" fontId="78" fillId="12" borderId="79" xfId="0" applyNumberFormat="1" applyFont="1" applyFill="1" applyBorder="1" applyAlignment="1">
      <alignment vertical="center"/>
    </xf>
    <xf numFmtId="198" fontId="76" fillId="0" borderId="0" xfId="0" applyNumberFormat="1" applyFont="1" applyAlignment="1">
      <alignment/>
    </xf>
    <xf numFmtId="0" fontId="79" fillId="0" borderId="0" xfId="0" applyFont="1" applyAlignment="1">
      <alignment/>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80" fillId="0" borderId="10" xfId="0" applyFont="1" applyBorder="1" applyAlignment="1">
      <alignment vertical="top" wrapText="1"/>
    </xf>
    <xf numFmtId="0" fontId="80" fillId="22" borderId="81" xfId="0" applyFont="1" applyFill="1" applyBorder="1" applyAlignment="1">
      <alignment horizontal="center" vertical="center" wrapText="1"/>
    </xf>
    <xf numFmtId="0" fontId="80" fillId="7" borderId="82" xfId="0" applyFont="1" applyFill="1" applyBorder="1" applyAlignment="1">
      <alignment horizontal="center" vertical="center" wrapText="1"/>
    </xf>
    <xf numFmtId="0" fontId="80" fillId="23" borderId="82" xfId="0" applyFont="1" applyFill="1" applyBorder="1" applyAlignment="1">
      <alignment horizontal="center" vertical="center" wrapText="1"/>
    </xf>
    <xf numFmtId="0" fontId="80" fillId="28" borderId="83" xfId="0" applyFont="1" applyFill="1" applyBorder="1" applyAlignment="1">
      <alignment horizontal="center" vertical="center" wrapText="1"/>
    </xf>
    <xf numFmtId="0" fontId="80" fillId="0" borderId="80" xfId="0" applyFont="1" applyBorder="1" applyAlignment="1">
      <alignment horizontal="center" vertical="center" wrapText="1"/>
    </xf>
    <xf numFmtId="0" fontId="72" fillId="0" borderId="10" xfId="0" applyFont="1" applyBorder="1" applyAlignment="1">
      <alignment vertical="center"/>
    </xf>
    <xf numFmtId="0" fontId="72" fillId="0" borderId="10" xfId="0" applyFont="1" applyFill="1" applyBorder="1" applyAlignment="1">
      <alignment vertical="center"/>
    </xf>
    <xf numFmtId="0" fontId="72" fillId="0" borderId="10" xfId="0" applyFont="1" applyBorder="1" applyAlignment="1">
      <alignment vertical="center" wrapText="1"/>
    </xf>
    <xf numFmtId="0" fontId="72" fillId="0" borderId="84" xfId="0" applyFont="1" applyFill="1" applyBorder="1" applyAlignment="1">
      <alignment horizontal="right" vertical="center" wrapText="1"/>
    </xf>
    <xf numFmtId="2" fontId="72" fillId="0" borderId="16" xfId="0" applyNumberFormat="1" applyFont="1" applyBorder="1" applyAlignment="1">
      <alignment vertical="center"/>
    </xf>
    <xf numFmtId="2" fontId="72" fillId="0" borderId="14" xfId="0" applyNumberFormat="1" applyFont="1" applyBorder="1" applyAlignment="1">
      <alignment vertical="center"/>
    </xf>
    <xf numFmtId="0" fontId="72" fillId="0" borderId="13" xfId="0" applyFont="1" applyBorder="1" applyAlignment="1">
      <alignment vertical="center"/>
    </xf>
    <xf numFmtId="0" fontId="72" fillId="0" borderId="13" xfId="0" applyFont="1" applyFill="1" applyBorder="1" applyAlignment="1">
      <alignment vertical="center"/>
    </xf>
    <xf numFmtId="0" fontId="72" fillId="0" borderId="15" xfId="0" applyFont="1" applyFill="1" applyBorder="1" applyAlignment="1">
      <alignment vertical="center" wrapText="1"/>
    </xf>
    <xf numFmtId="2" fontId="72" fillId="0" borderId="15" xfId="0" applyNumberFormat="1" applyFont="1" applyBorder="1" applyAlignment="1">
      <alignment vertical="center"/>
    </xf>
    <xf numFmtId="2" fontId="72" fillId="0" borderId="0" xfId="0" applyNumberFormat="1" applyFont="1" applyAlignment="1">
      <alignment vertical="center"/>
    </xf>
    <xf numFmtId="2" fontId="72" fillId="0" borderId="17" xfId="0" applyNumberFormat="1" applyFont="1" applyBorder="1" applyAlignment="1">
      <alignment vertical="center"/>
    </xf>
    <xf numFmtId="2" fontId="72" fillId="0" borderId="10" xfId="0" applyNumberFormat="1" applyFont="1" applyBorder="1" applyAlignment="1">
      <alignment vertical="center"/>
    </xf>
    <xf numFmtId="0" fontId="72" fillId="0" borderId="15" xfId="0" applyFont="1" applyBorder="1" applyAlignment="1">
      <alignment vertical="center"/>
    </xf>
    <xf numFmtId="0" fontId="72" fillId="0" borderId="10" xfId="0" applyFont="1" applyFill="1" applyBorder="1" applyAlignment="1">
      <alignment vertical="center" wrapText="1"/>
    </xf>
    <xf numFmtId="0" fontId="72" fillId="0" borderId="14" xfId="0" applyFont="1" applyBorder="1" applyAlignment="1">
      <alignment vertical="center"/>
    </xf>
    <xf numFmtId="0" fontId="72" fillId="0" borderId="85" xfId="0" applyFont="1" applyBorder="1" applyAlignment="1">
      <alignment vertical="center"/>
    </xf>
    <xf numFmtId="0" fontId="72" fillId="0" borderId="19" xfId="0" applyFont="1" applyBorder="1" applyAlignment="1">
      <alignment vertical="center"/>
    </xf>
    <xf numFmtId="0" fontId="72" fillId="0" borderId="18" xfId="0" applyFont="1" applyBorder="1" applyAlignment="1">
      <alignment vertical="center"/>
    </xf>
    <xf numFmtId="0" fontId="72" fillId="0" borderId="86" xfId="0" applyFont="1" applyBorder="1" applyAlignment="1">
      <alignment vertical="center"/>
    </xf>
    <xf numFmtId="0" fontId="72" fillId="0" borderId="87" xfId="0" applyFont="1" applyBorder="1" applyAlignment="1">
      <alignment vertical="center"/>
    </xf>
    <xf numFmtId="2" fontId="72" fillId="0" borderId="10" xfId="0" applyNumberFormat="1" applyFont="1" applyFill="1" applyBorder="1" applyAlignment="1">
      <alignment vertical="center"/>
    </xf>
    <xf numFmtId="0" fontId="80" fillId="6" borderId="11" xfId="0" applyFont="1" applyFill="1" applyBorder="1" applyAlignment="1">
      <alignment vertical="center"/>
    </xf>
    <xf numFmtId="0" fontId="80" fillId="6" borderId="11" xfId="0" applyFont="1" applyFill="1" applyBorder="1" applyAlignment="1">
      <alignment vertical="center" wrapText="1"/>
    </xf>
    <xf numFmtId="0" fontId="80" fillId="6" borderId="16" xfId="0" applyFont="1" applyFill="1" applyBorder="1" applyAlignment="1">
      <alignment vertical="center" wrapText="1"/>
    </xf>
    <xf numFmtId="2" fontId="80" fillId="6" borderId="10" xfId="0" applyNumberFormat="1" applyFont="1" applyFill="1" applyBorder="1" applyAlignment="1">
      <alignment vertical="center"/>
    </xf>
    <xf numFmtId="2" fontId="80" fillId="6" borderId="16" xfId="0" applyNumberFormat="1" applyFont="1" applyFill="1" applyBorder="1" applyAlignment="1">
      <alignment vertical="center"/>
    </xf>
    <xf numFmtId="2" fontId="80" fillId="6" borderId="14" xfId="0" applyNumberFormat="1" applyFont="1" applyFill="1" applyBorder="1" applyAlignment="1">
      <alignment vertical="center"/>
    </xf>
    <xf numFmtId="2" fontId="72" fillId="0" borderId="16" xfId="0" applyNumberFormat="1" applyFont="1" applyFill="1" applyBorder="1" applyAlignment="1">
      <alignment vertical="center"/>
    </xf>
    <xf numFmtId="0" fontId="72" fillId="0" borderId="88" xfId="0" applyFont="1" applyBorder="1" applyAlignment="1">
      <alignment vertical="center"/>
    </xf>
    <xf numFmtId="0" fontId="72" fillId="0" borderId="15" xfId="0" applyFont="1" applyBorder="1" applyAlignment="1">
      <alignment vertical="center" wrapText="1"/>
    </xf>
    <xf numFmtId="0" fontId="80" fillId="26" borderId="11" xfId="0" applyFont="1" applyFill="1" applyBorder="1" applyAlignment="1">
      <alignment vertical="center"/>
    </xf>
    <xf numFmtId="0" fontId="80" fillId="26" borderId="11" xfId="0" applyFont="1" applyFill="1" applyBorder="1" applyAlignment="1">
      <alignment vertical="center" wrapText="1"/>
    </xf>
    <xf numFmtId="0" fontId="80" fillId="26" borderId="16" xfId="0" applyFont="1" applyFill="1" applyBorder="1" applyAlignment="1">
      <alignment vertical="center" wrapText="1"/>
    </xf>
    <xf numFmtId="0" fontId="72" fillId="0" borderId="72" xfId="0" applyFont="1" applyBorder="1" applyAlignment="1">
      <alignment vertical="center"/>
    </xf>
    <xf numFmtId="0" fontId="72" fillId="0" borderId="14" xfId="0" applyFont="1" applyFill="1" applyBorder="1" applyAlignment="1">
      <alignment vertical="center"/>
    </xf>
    <xf numFmtId="0" fontId="72" fillId="0" borderId="17" xfId="0" applyFont="1" applyBorder="1" applyAlignment="1">
      <alignment vertical="center"/>
    </xf>
    <xf numFmtId="0" fontId="72" fillId="0" borderId="87" xfId="0" applyFont="1" applyFill="1" applyBorder="1" applyAlignment="1">
      <alignment vertical="center"/>
    </xf>
    <xf numFmtId="0" fontId="72" fillId="0" borderId="77" xfId="0" applyFont="1" applyBorder="1" applyAlignment="1">
      <alignment vertical="center" wrapText="1"/>
    </xf>
    <xf numFmtId="2" fontId="72" fillId="0" borderId="77" xfId="0" applyNumberFormat="1" applyFont="1" applyBorder="1" applyAlignment="1">
      <alignment vertical="center"/>
    </xf>
    <xf numFmtId="2" fontId="72" fillId="0" borderId="89" xfId="0" applyNumberFormat="1" applyFont="1" applyBorder="1" applyAlignment="1">
      <alignment vertical="center"/>
    </xf>
    <xf numFmtId="2" fontId="72" fillId="0" borderId="73" xfId="0" applyNumberFormat="1" applyFont="1" applyBorder="1" applyAlignment="1">
      <alignment vertical="center"/>
    </xf>
    <xf numFmtId="0" fontId="72" fillId="0" borderId="15" xfId="0" applyFont="1" applyFill="1" applyBorder="1" applyAlignment="1">
      <alignment vertical="center"/>
    </xf>
    <xf numFmtId="0" fontId="72" fillId="0" borderId="77" xfId="0" applyFont="1" applyBorder="1" applyAlignment="1">
      <alignment vertical="center"/>
    </xf>
    <xf numFmtId="0" fontId="72" fillId="0" borderId="73" xfId="0" applyFont="1" applyBorder="1" applyAlignment="1">
      <alignment vertical="center"/>
    </xf>
    <xf numFmtId="0" fontId="80" fillId="5" borderId="11" xfId="0" applyFont="1" applyFill="1" applyBorder="1" applyAlignment="1">
      <alignment vertical="center"/>
    </xf>
    <xf numFmtId="0" fontId="80" fillId="5" borderId="11" xfId="0" applyFont="1" applyFill="1" applyBorder="1" applyAlignment="1">
      <alignment vertical="center" wrapText="1"/>
    </xf>
    <xf numFmtId="0" fontId="80" fillId="5" borderId="16" xfId="0" applyFont="1" applyFill="1" applyBorder="1" applyAlignment="1">
      <alignment vertical="center" wrapText="1"/>
    </xf>
    <xf numFmtId="2" fontId="81" fillId="5" borderId="10" xfId="0" applyNumberFormat="1" applyFont="1" applyFill="1" applyBorder="1" applyAlignment="1">
      <alignment vertical="center"/>
    </xf>
    <xf numFmtId="2" fontId="81" fillId="5" borderId="16" xfId="0" applyNumberFormat="1" applyFont="1" applyFill="1" applyBorder="1" applyAlignment="1">
      <alignment vertical="center"/>
    </xf>
    <xf numFmtId="2" fontId="81" fillId="5" borderId="14" xfId="0" applyNumberFormat="1" applyFont="1" applyFill="1" applyBorder="1" applyAlignment="1">
      <alignment vertical="center"/>
    </xf>
    <xf numFmtId="0" fontId="72" fillId="0" borderId="90" xfId="0" applyFont="1" applyFill="1" applyBorder="1" applyAlignment="1">
      <alignment vertical="center"/>
    </xf>
    <xf numFmtId="2" fontId="80" fillId="0" borderId="10" xfId="0" applyNumberFormat="1" applyFont="1" applyFill="1" applyBorder="1" applyAlignment="1">
      <alignment vertical="center"/>
    </xf>
    <xf numFmtId="2" fontId="80" fillId="0" borderId="16" xfId="0" applyNumberFormat="1" applyFont="1" applyFill="1" applyBorder="1" applyAlignment="1">
      <alignment vertical="center"/>
    </xf>
    <xf numFmtId="0" fontId="72" fillId="0" borderId="91" xfId="0" applyFont="1" applyBorder="1" applyAlignment="1">
      <alignment vertical="center"/>
    </xf>
    <xf numFmtId="0" fontId="72" fillId="0" borderId="74" xfId="0" applyFont="1" applyBorder="1" applyAlignment="1">
      <alignment vertical="center"/>
    </xf>
    <xf numFmtId="0" fontId="72" fillId="0" borderId="77" xfId="0" applyFont="1" applyFill="1" applyBorder="1" applyAlignment="1">
      <alignment vertical="center"/>
    </xf>
    <xf numFmtId="0" fontId="72" fillId="0" borderId="77" xfId="0" applyFont="1" applyFill="1" applyBorder="1" applyAlignment="1">
      <alignment vertical="center" wrapText="1"/>
    </xf>
    <xf numFmtId="0" fontId="72" fillId="0" borderId="92" xfId="0" applyFont="1" applyBorder="1" applyAlignment="1">
      <alignment vertical="center"/>
    </xf>
    <xf numFmtId="0" fontId="72" fillId="0" borderId="93" xfId="0" applyFont="1" applyBorder="1" applyAlignment="1">
      <alignment vertical="center"/>
    </xf>
    <xf numFmtId="0" fontId="72" fillId="0" borderId="25" xfId="0" applyFont="1" applyBorder="1" applyAlignment="1">
      <alignment/>
    </xf>
    <xf numFmtId="0" fontId="72" fillId="0" borderId="90" xfId="0" applyFont="1" applyFill="1" applyBorder="1" applyAlignment="1">
      <alignment vertical="center" wrapText="1"/>
    </xf>
    <xf numFmtId="0" fontId="72" fillId="0" borderId="18" xfId="0" applyFont="1" applyFill="1" applyBorder="1" applyAlignment="1">
      <alignment vertical="center" wrapText="1"/>
    </xf>
    <xf numFmtId="0" fontId="72" fillId="0" borderId="94" xfId="0" applyFont="1" applyBorder="1" applyAlignment="1">
      <alignment vertical="center"/>
    </xf>
    <xf numFmtId="0" fontId="72" fillId="0" borderId="95" xfId="0" applyFont="1" applyBorder="1" applyAlignment="1">
      <alignment vertical="center"/>
    </xf>
    <xf numFmtId="0" fontId="72" fillId="0" borderId="95" xfId="0" applyFont="1" applyBorder="1" applyAlignment="1">
      <alignment vertical="center"/>
    </xf>
    <xf numFmtId="0" fontId="72" fillId="0" borderId="87" xfId="0" applyFont="1" applyBorder="1" applyAlignment="1">
      <alignment vertical="center"/>
    </xf>
    <xf numFmtId="0" fontId="80" fillId="5" borderId="78" xfId="0" applyFont="1" applyFill="1" applyBorder="1" applyAlignment="1">
      <alignment vertical="center"/>
    </xf>
    <xf numFmtId="0" fontId="80" fillId="5" borderId="78" xfId="0" applyFont="1" applyFill="1" applyBorder="1" applyAlignment="1">
      <alignment vertical="center" wrapText="1"/>
    </xf>
    <xf numFmtId="0" fontId="80" fillId="5" borderId="89" xfId="0" applyFont="1" applyFill="1" applyBorder="1" applyAlignment="1">
      <alignment vertical="center" wrapText="1"/>
    </xf>
    <xf numFmtId="2" fontId="81" fillId="5" borderId="77" xfId="0" applyNumberFormat="1" applyFont="1" applyFill="1" applyBorder="1" applyAlignment="1">
      <alignment vertical="center"/>
    </xf>
    <xf numFmtId="2" fontId="81" fillId="5" borderId="89" xfId="0" applyNumberFormat="1" applyFont="1" applyFill="1" applyBorder="1" applyAlignment="1">
      <alignment vertical="center"/>
    </xf>
    <xf numFmtId="2" fontId="81" fillId="5" borderId="73" xfId="0" applyNumberFormat="1" applyFont="1" applyFill="1" applyBorder="1" applyAlignment="1">
      <alignment vertical="center"/>
    </xf>
    <xf numFmtId="0" fontId="72" fillId="0" borderId="12" xfId="0" applyFont="1" applyFill="1" applyBorder="1" applyAlignment="1">
      <alignment vertical="center" wrapText="1"/>
    </xf>
    <xf numFmtId="0" fontId="72" fillId="0" borderId="19" xfId="0" applyFont="1" applyFill="1" applyBorder="1" applyAlignment="1">
      <alignment vertical="center"/>
    </xf>
    <xf numFmtId="0" fontId="72" fillId="0" borderId="18" xfId="0" applyFont="1" applyBorder="1" applyAlignment="1">
      <alignment vertical="center" wrapText="1"/>
    </xf>
    <xf numFmtId="2" fontId="72" fillId="0" borderId="19" xfId="0" applyNumberFormat="1" applyFont="1" applyBorder="1" applyAlignment="1">
      <alignment vertical="center"/>
    </xf>
    <xf numFmtId="2" fontId="72" fillId="0" borderId="20" xfId="0" applyNumberFormat="1" applyFont="1" applyBorder="1" applyAlignment="1">
      <alignment vertical="center"/>
    </xf>
    <xf numFmtId="2" fontId="72" fillId="0" borderId="18" xfId="0" applyNumberFormat="1" applyFont="1" applyBorder="1" applyAlignment="1">
      <alignment vertical="center"/>
    </xf>
    <xf numFmtId="2" fontId="72" fillId="0" borderId="0" xfId="0" applyNumberFormat="1" applyFont="1" applyBorder="1" applyAlignment="1">
      <alignment vertical="center"/>
    </xf>
    <xf numFmtId="0" fontId="72" fillId="0" borderId="73" xfId="0" applyFont="1" applyFill="1" applyBorder="1" applyAlignment="1">
      <alignment vertical="center"/>
    </xf>
    <xf numFmtId="0" fontId="72" fillId="0" borderId="76" xfId="0" applyFont="1" applyBorder="1" applyAlignment="1">
      <alignment vertical="center"/>
    </xf>
    <xf numFmtId="0" fontId="80" fillId="6" borderId="16" xfId="0" applyFont="1" applyFill="1" applyBorder="1" applyAlignment="1">
      <alignment vertical="center"/>
    </xf>
    <xf numFmtId="0" fontId="80" fillId="26" borderId="16" xfId="0" applyFont="1" applyFill="1" applyBorder="1" applyAlignment="1">
      <alignment vertical="center"/>
    </xf>
    <xf numFmtId="0" fontId="80" fillId="5" borderId="16" xfId="0" applyFont="1" applyFill="1" applyBorder="1" applyAlignment="1">
      <alignment vertical="center"/>
    </xf>
    <xf numFmtId="0" fontId="80" fillId="12" borderId="28" xfId="0" applyFont="1" applyFill="1" applyBorder="1" applyAlignment="1">
      <alignment vertical="center"/>
    </xf>
    <xf numFmtId="0" fontId="80" fillId="12" borderId="96" xfId="0" applyFont="1" applyFill="1" applyBorder="1" applyAlignment="1">
      <alignment vertical="center"/>
    </xf>
    <xf numFmtId="2" fontId="81" fillId="12" borderId="94" xfId="0" applyNumberFormat="1" applyFont="1" applyFill="1" applyBorder="1" applyAlignment="1">
      <alignment vertical="center"/>
    </xf>
    <xf numFmtId="2" fontId="81" fillId="12" borderId="96" xfId="0" applyNumberFormat="1" applyFont="1" applyFill="1" applyBorder="1" applyAlignment="1">
      <alignment vertical="center"/>
    </xf>
    <xf numFmtId="2" fontId="82" fillId="12" borderId="79" xfId="0" applyNumberFormat="1" applyFont="1" applyFill="1" applyBorder="1" applyAlignment="1">
      <alignment vertical="center"/>
    </xf>
    <xf numFmtId="2" fontId="72" fillId="0" borderId="0" xfId="0" applyNumberFormat="1" applyFont="1" applyAlignment="1">
      <alignment/>
    </xf>
    <xf numFmtId="0" fontId="79" fillId="0" borderId="10" xfId="0" applyFont="1" applyFill="1" applyBorder="1" applyAlignment="1">
      <alignment vertical="center"/>
    </xf>
    <xf numFmtId="0" fontId="72" fillId="0" borderId="13" xfId="0" applyFont="1" applyBorder="1" applyAlignment="1">
      <alignment vertical="center" wrapText="1"/>
    </xf>
    <xf numFmtId="0" fontId="79" fillId="0" borderId="10" xfId="0" applyFont="1" applyBorder="1" applyAlignment="1">
      <alignment vertical="center"/>
    </xf>
    <xf numFmtId="0" fontId="79" fillId="0" borderId="73" xfId="0" applyFont="1" applyFill="1" applyBorder="1" applyAlignment="1">
      <alignment vertical="center"/>
    </xf>
    <xf numFmtId="0" fontId="79" fillId="0" borderId="14" xfId="0" applyFont="1" applyBorder="1" applyAlignment="1">
      <alignment vertical="center"/>
    </xf>
    <xf numFmtId="0" fontId="79" fillId="0" borderId="85" xfId="0" applyFont="1" applyBorder="1" applyAlignment="1">
      <alignment vertical="center"/>
    </xf>
    <xf numFmtId="0" fontId="79" fillId="0" borderId="97" xfId="0" applyFont="1" applyBorder="1" applyAlignment="1">
      <alignment vertical="center"/>
    </xf>
    <xf numFmtId="0" fontId="79" fillId="0" borderId="10" xfId="0" applyFont="1" applyFill="1" applyBorder="1" applyAlignment="1">
      <alignment vertical="center" wrapText="1"/>
    </xf>
    <xf numFmtId="2" fontId="79" fillId="0" borderId="16" xfId="0" applyNumberFormat="1" applyFont="1" applyFill="1" applyBorder="1" applyAlignment="1">
      <alignment vertical="center"/>
    </xf>
    <xf numFmtId="2" fontId="79" fillId="0" borderId="0" xfId="0" applyNumberFormat="1" applyFont="1" applyAlignment="1">
      <alignment vertical="center"/>
    </xf>
    <xf numFmtId="2" fontId="79" fillId="0" borderId="17" xfId="0" applyNumberFormat="1" applyFont="1" applyBorder="1" applyAlignment="1">
      <alignment vertical="center"/>
    </xf>
    <xf numFmtId="0" fontId="79" fillId="0" borderId="15" xfId="0" applyFont="1" applyFill="1" applyBorder="1" applyAlignment="1">
      <alignment vertical="center" wrapText="1"/>
    </xf>
    <xf numFmtId="0" fontId="79" fillId="0" borderId="15" xfId="0" applyFont="1" applyBorder="1" applyAlignment="1">
      <alignment vertical="center"/>
    </xf>
    <xf numFmtId="0" fontId="79" fillId="0" borderId="18" xfId="0" applyFont="1" applyBorder="1" applyAlignment="1">
      <alignment vertical="center"/>
    </xf>
    <xf numFmtId="0" fontId="79" fillId="0" borderId="13" xfId="0" applyFont="1" applyBorder="1" applyAlignment="1">
      <alignment vertical="center"/>
    </xf>
    <xf numFmtId="2" fontId="79" fillId="0" borderId="10" xfId="0" applyNumberFormat="1" applyFont="1" applyBorder="1" applyAlignment="1">
      <alignment vertical="center"/>
    </xf>
    <xf numFmtId="0" fontId="79" fillId="0" borderId="72" xfId="0" applyFont="1" applyBorder="1" applyAlignment="1">
      <alignment vertical="center"/>
    </xf>
    <xf numFmtId="0" fontId="79" fillId="0" borderId="88" xfId="0" applyFont="1" applyBorder="1" applyAlignment="1">
      <alignment vertical="center"/>
    </xf>
    <xf numFmtId="0" fontId="79" fillId="0" borderId="76" xfId="0" applyFont="1" applyBorder="1" applyAlignment="1">
      <alignment vertical="center"/>
    </xf>
    <xf numFmtId="0" fontId="79" fillId="0" borderId="74" xfId="0" applyFont="1" applyBorder="1" applyAlignment="1">
      <alignment vertical="center"/>
    </xf>
    <xf numFmtId="2" fontId="79" fillId="0" borderId="10" xfId="0" applyNumberFormat="1" applyFont="1" applyFill="1" applyBorder="1" applyAlignment="1">
      <alignment vertical="center"/>
    </xf>
    <xf numFmtId="0" fontId="83" fillId="0" borderId="0" xfId="0" applyFont="1" applyFill="1" applyBorder="1" applyAlignment="1">
      <alignment/>
    </xf>
    <xf numFmtId="0" fontId="38" fillId="29" borderId="10" xfId="0" applyFont="1" applyFill="1" applyBorder="1" applyAlignment="1">
      <alignment horizontal="center" vertical="center" wrapText="1"/>
    </xf>
    <xf numFmtId="0" fontId="38" fillId="0" borderId="16" xfId="0" applyFont="1" applyBorder="1" applyAlignment="1">
      <alignment horizontal="center" vertical="center" wrapText="1"/>
    </xf>
    <xf numFmtId="0" fontId="39" fillId="0" borderId="11" xfId="0" applyFont="1" applyBorder="1" applyAlignment="1">
      <alignment/>
    </xf>
    <xf numFmtId="0" fontId="38" fillId="0" borderId="18" xfId="0" applyFont="1" applyBorder="1" applyAlignment="1">
      <alignment vertical="center" wrapText="1"/>
    </xf>
    <xf numFmtId="0" fontId="38" fillId="25" borderId="18" xfId="0" applyFont="1" applyFill="1" applyBorder="1" applyAlignment="1">
      <alignment vertical="center"/>
    </xf>
    <xf numFmtId="0" fontId="38" fillId="0" borderId="14" xfId="0" applyFont="1" applyBorder="1" applyAlignment="1">
      <alignment vertical="center" wrapText="1"/>
    </xf>
    <xf numFmtId="0" fontId="39" fillId="0" borderId="10" xfId="0" applyFont="1" applyBorder="1" applyAlignment="1">
      <alignment vertical="center"/>
    </xf>
    <xf numFmtId="0" fontId="39" fillId="0" borderId="13" xfId="0" applyFont="1" applyBorder="1" applyAlignment="1">
      <alignment vertical="center"/>
    </xf>
    <xf numFmtId="2" fontId="0" fillId="0" borderId="0" xfId="0" applyNumberFormat="1" applyAlignment="1">
      <alignment/>
    </xf>
    <xf numFmtId="199" fontId="50" fillId="0" borderId="98" xfId="0" applyNumberFormat="1" applyFont="1" applyBorder="1" applyAlignment="1">
      <alignment horizontal="center" vertical="center" wrapText="1"/>
    </xf>
    <xf numFmtId="2" fontId="80" fillId="0" borderId="14" xfId="0" applyNumberFormat="1" applyFont="1" applyFill="1" applyBorder="1" applyAlignment="1">
      <alignment vertical="center"/>
    </xf>
    <xf numFmtId="0" fontId="79" fillId="0" borderId="0" xfId="0" applyFont="1" applyAlignment="1">
      <alignment horizontal="center" wrapText="1"/>
    </xf>
    <xf numFmtId="0" fontId="75" fillId="0" borderId="11" xfId="0" applyFont="1" applyBorder="1" applyAlignment="1">
      <alignment vertical="top" wrapText="1"/>
    </xf>
    <xf numFmtId="0" fontId="75" fillId="0" borderId="11" xfId="0" applyFont="1" applyFill="1" applyBorder="1" applyAlignment="1">
      <alignment vertical="center" wrapText="1"/>
    </xf>
    <xf numFmtId="0" fontId="75" fillId="5" borderId="11" xfId="0" applyFont="1" applyFill="1" applyBorder="1" applyAlignment="1">
      <alignment vertical="center" wrapText="1"/>
    </xf>
    <xf numFmtId="0" fontId="75" fillId="0" borderId="11" xfId="0" applyFont="1" applyFill="1" applyBorder="1" applyAlignment="1">
      <alignment vertical="center"/>
    </xf>
    <xf numFmtId="0" fontId="75" fillId="0" borderId="11" xfId="0" applyFont="1" applyFill="1" applyBorder="1" applyAlignment="1">
      <alignment vertical="top" wrapText="1"/>
    </xf>
    <xf numFmtId="0" fontId="75" fillId="5" borderId="78" xfId="0" applyFont="1" applyFill="1" applyBorder="1" applyAlignment="1">
      <alignment vertical="center" wrapText="1"/>
    </xf>
    <xf numFmtId="0" fontId="75" fillId="5" borderId="11" xfId="0" applyFont="1" applyFill="1" applyBorder="1" applyAlignment="1">
      <alignment vertical="center"/>
    </xf>
    <xf numFmtId="0" fontId="82" fillId="28" borderId="46" xfId="0" applyFont="1" applyFill="1" applyBorder="1" applyAlignment="1">
      <alignment horizontal="center" vertical="center" wrapText="1"/>
    </xf>
    <xf numFmtId="0" fontId="82" fillId="28" borderId="47" xfId="0" applyFont="1" applyFill="1" applyBorder="1" applyAlignment="1">
      <alignment horizontal="center" vertical="center" wrapText="1"/>
    </xf>
    <xf numFmtId="0" fontId="82" fillId="28" borderId="48" xfId="0" applyFont="1" applyFill="1" applyBorder="1" applyAlignment="1">
      <alignment horizontal="center" vertical="center" wrapText="1"/>
    </xf>
    <xf numFmtId="0" fontId="33" fillId="30" borderId="46" xfId="0" applyFont="1" applyFill="1" applyBorder="1" applyAlignment="1">
      <alignment horizontal="center" vertical="center" wrapText="1"/>
    </xf>
    <xf numFmtId="0" fontId="33" fillId="30" borderId="47" xfId="0" applyFont="1" applyFill="1" applyBorder="1" applyAlignment="1">
      <alignment horizontal="center" vertical="center" wrapText="1"/>
    </xf>
    <xf numFmtId="0" fontId="33" fillId="30" borderId="48" xfId="0" applyFont="1" applyFill="1" applyBorder="1" applyAlignment="1">
      <alignment horizontal="center" vertical="center" wrapText="1"/>
    </xf>
    <xf numFmtId="0" fontId="33" fillId="0" borderId="96" xfId="0" applyFont="1" applyBorder="1" applyAlignment="1">
      <alignment horizontal="center" vertical="center" wrapText="1"/>
    </xf>
    <xf numFmtId="0" fontId="33" fillId="0" borderId="34" xfId="0" applyFont="1" applyBorder="1" applyAlignment="1">
      <alignment horizontal="center" vertical="center" wrapText="1"/>
    </xf>
    <xf numFmtId="1" fontId="32" fillId="0" borderId="99" xfId="0" applyNumberFormat="1" applyFont="1" applyFill="1" applyBorder="1" applyAlignment="1">
      <alignment horizontal="center" vertical="center" wrapText="1"/>
    </xf>
    <xf numFmtId="1" fontId="32" fillId="0" borderId="41" xfId="0" applyNumberFormat="1" applyFont="1" applyFill="1" applyBorder="1" applyAlignment="1">
      <alignment horizontal="center" vertical="center" wrapText="1"/>
    </xf>
    <xf numFmtId="175" fontId="32" fillId="0" borderId="57" xfId="0" applyNumberFormat="1" applyFont="1" applyFill="1" applyBorder="1" applyAlignment="1">
      <alignment horizontal="center" vertical="center" wrapText="1"/>
    </xf>
    <xf numFmtId="175" fontId="32" fillId="0" borderId="43" xfId="0" applyNumberFormat="1" applyFont="1" applyFill="1" applyBorder="1" applyAlignment="1">
      <alignment horizontal="center" vertical="center" wrapText="1"/>
    </xf>
    <xf numFmtId="0" fontId="32" fillId="0" borderId="99"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xf numFmtId="175" fontId="29" fillId="0" borderId="22" xfId="57"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28">
    <dxf>
      <numFmt numFmtId="167" formatCode="0.0"/>
      <border/>
    </dxf>
    <dxf>
      <fill>
        <patternFill patternType="solid">
          <bgColor rgb="FFCC99FF"/>
        </patternFill>
      </fill>
      <border/>
    </dxf>
    <dxf>
      <font>
        <b/>
      </font>
      <border/>
    </dxf>
    <dxf>
      <alignment wrapText="1" readingOrder="0"/>
      <border/>
    </dxf>
    <dxf>
      <fill>
        <patternFill patternType="solid">
          <bgColor rgb="FFFFFF00"/>
        </patternFill>
      </fill>
      <border/>
    </dxf>
    <dxf>
      <fill>
        <patternFill patternType="solid">
          <bgColor rgb="FF99CCFF"/>
        </patternFill>
      </fill>
      <border/>
    </dxf>
    <dxf>
      <font>
        <sz val="12"/>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fill>
        <patternFill patternType="solid">
          <bgColor rgb="FF800080"/>
        </patternFill>
      </fill>
      <border/>
    </dxf>
    <dxf>
      <fill>
        <patternFill>
          <bgColor rgb="FFCC99FF"/>
        </patternFill>
      </fill>
      <border/>
    </dxf>
    <dxf>
      <fill>
        <patternFill>
          <bgColor rgb="FF33CCCC"/>
        </patternFill>
      </fill>
      <border/>
    </dxf>
    <dxf>
      <alignment textRotation="0" readingOrder="0"/>
      <border/>
    </dxf>
    <dxf>
      <fill>
        <patternFill>
          <bgColor rgb="FFFF99CC"/>
        </patternFill>
      </fill>
      <border/>
    </dxf>
    <dxf>
      <font>
        <sz val="11"/>
      </font>
      <border/>
    </dxf>
    <dxf>
      <fill>
        <patternFill patternType="solid">
          <bgColor rgb="FFFF8080"/>
        </patternFill>
      </fill>
      <border/>
    </dxf>
    <dxf>
      <fill>
        <patternFill patternType="none">
          <bgColor indexed="65"/>
        </patternFill>
      </fill>
      <border/>
    </dxf>
    <dxf>
      <font>
        <color auto="1"/>
      </font>
      <border/>
    </dxf>
    <dxf>
      <alignment textRotation="90" readingOrder="0"/>
      <border/>
    </dxf>
    <dxf>
      <alignment vertical="bottom" readingOrder="0"/>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manualLayout>
          <c:xMode val="factor"/>
          <c:yMode val="factor"/>
          <c:x val="-0.02725"/>
          <c:y val="-0.018"/>
        </c:manualLayout>
      </c:layout>
      <c:spPr>
        <a:noFill/>
        <a:ln>
          <a:noFill/>
        </a:ln>
      </c:spPr>
    </c:title>
    <c:plotArea>
      <c:layout>
        <c:manualLayout>
          <c:xMode val="edge"/>
          <c:yMode val="edge"/>
          <c:x val="0.03175"/>
          <c:y val="0.19325"/>
          <c:w val="0.426"/>
          <c:h val="0.785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95B3D7"/>
              </a:solidFill>
              <a:ln w="12700">
                <a:solidFill>
                  <a:srgbClr val="000000"/>
                </a:solidFill>
              </a:ln>
            </c:spPr>
          </c:dPt>
          <c:dPt>
            <c:idx val="2"/>
            <c:spPr>
              <a:solidFill>
                <a:srgbClr val="DCE6F2"/>
              </a:solidFill>
              <a:ln w="12700">
                <a:solidFill>
                  <a:srgbClr val="000000"/>
                </a:solidFill>
              </a:ln>
            </c:spPr>
          </c:dPt>
          <c:dPt>
            <c:idx val="3"/>
            <c:spPr>
              <a:solidFill>
                <a:srgbClr val="B3A2C7"/>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WBS'!$V$491:$Y$491</c:f>
              <c:strCache/>
            </c:strRef>
          </c:cat>
          <c:val>
            <c:numRef>
              <c:f>'M&amp;O activities sorted by WBS'!$V$492:$Y$492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WBS'!$V$491:$Y$491</c:f>
              <c:strCache/>
            </c:strRef>
          </c:cat>
          <c:val>
            <c:numRef>
              <c:f>'M&amp;O activities sorted by WBS'!$V$493:$Y$493</c:f>
              <c:numCache/>
            </c:numRef>
          </c:val>
        </c:ser>
      </c:pieChart>
      <c:spPr>
        <a:noFill/>
        <a:ln>
          <a:noFill/>
        </a:ln>
      </c:spPr>
    </c:plotArea>
    <c:legend>
      <c:legendPos val="r"/>
      <c:layout>
        <c:manualLayout>
          <c:xMode val="edge"/>
          <c:yMode val="edge"/>
          <c:x val="0.4845"/>
          <c:y val="0.294"/>
          <c:w val="0.496"/>
          <c:h val="0.498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
          <c:y val="-0.014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30201432"/>
        <c:axId val="3377433"/>
      </c:barChart>
      <c:catAx>
        <c:axId val="302014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377433"/>
        <c:crosses val="autoZero"/>
        <c:auto val="0"/>
        <c:lblOffset val="100"/>
        <c:tickLblSkip val="1"/>
        <c:noMultiLvlLbl val="0"/>
      </c:catAx>
      <c:valAx>
        <c:axId val="3377433"/>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020143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095"/>
          <c:y val="-0.02"/>
        </c:manualLayout>
      </c:layout>
      <c:spPr>
        <a:solidFill>
          <a:srgbClr val="FFFFFF"/>
        </a:solidFill>
        <a:ln w="3175">
          <a:noFill/>
        </a:ln>
      </c:spPr>
    </c:title>
    <c:plotArea>
      <c:layout>
        <c:manualLayout>
          <c:xMode val="edge"/>
          <c:yMode val="edge"/>
          <c:x val="0.0105"/>
          <c:y val="0.1955"/>
          <c:w val="0.98075"/>
          <c:h val="0.716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(2)'!$B$5:$B$11</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(2)'!$C$5:$C$11</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(2)'!$D$5:$D$11</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(2)'!$E$5:$E$11</c:f>
              <c:numCache/>
            </c:numRef>
          </c:val>
        </c:ser>
        <c:overlap val="100"/>
        <c:axId val="30396898"/>
        <c:axId val="5136627"/>
      </c:barChart>
      <c:catAx>
        <c:axId val="303968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136627"/>
        <c:crosses val="autoZero"/>
        <c:auto val="0"/>
        <c:lblOffset val="100"/>
        <c:tickLblSkip val="1"/>
        <c:noMultiLvlLbl val="0"/>
      </c:catAx>
      <c:valAx>
        <c:axId val="5136627"/>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125"/>
              <c:y val="0.144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0396898"/>
        <c:crossesAt val="1"/>
        <c:crossBetween val="between"/>
        <c:dispUnits/>
      </c:valAx>
      <c:spPr>
        <a:solidFill>
          <a:srgbClr val="FFFFFF"/>
        </a:solidFill>
        <a:ln w="3175">
          <a:noFill/>
        </a:ln>
      </c:spPr>
    </c:plotArea>
    <c:legend>
      <c:legendPos val="r"/>
      <c:layout>
        <c:manualLayout>
          <c:xMode val="edge"/>
          <c:yMode val="edge"/>
          <c:x val="0.53375"/>
          <c:y val="0"/>
          <c:w val="0.44575"/>
          <c:h val="0.186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manualLayout>
          <c:xMode val="factor"/>
          <c:yMode val="factor"/>
          <c:x val="-0.03575"/>
          <c:y val="0"/>
        </c:manualLayout>
      </c:layout>
      <c:spPr>
        <a:noFill/>
        <a:ln>
          <a:noFill/>
        </a:ln>
      </c:spPr>
    </c:title>
    <c:plotArea>
      <c:layout>
        <c:manualLayout>
          <c:xMode val="edge"/>
          <c:yMode val="edge"/>
          <c:x val="0.01875"/>
          <c:y val="0.1995"/>
          <c:w val="0.452"/>
          <c:h val="0.771"/>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WBS'!$BJ$491:$BM$491</c:f>
              <c:strCache/>
            </c:strRef>
          </c:cat>
          <c:val>
            <c:numRef>
              <c:f>'M&amp;O activities sorted by WBS'!$BJ$492:$BM$492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WBS'!$BJ$491:$BM$491</c:f>
              <c:strCache/>
            </c:strRef>
          </c:cat>
          <c:val>
            <c:numRef>
              <c:f>'M&amp;O activities sorted by WBS'!$BJ$493:$BM$493</c:f>
              <c:numCache/>
            </c:numRef>
          </c:val>
        </c:ser>
      </c:pieChart>
      <c:spPr>
        <a:noFill/>
        <a:ln>
          <a:noFill/>
        </a:ln>
      </c:spPr>
    </c:plotArea>
    <c:legend>
      <c:legendPos val="r"/>
      <c:layout>
        <c:manualLayout>
          <c:xMode val="edge"/>
          <c:yMode val="edge"/>
          <c:x val="0.51375"/>
          <c:y val="0.33925"/>
          <c:w val="0.4675"/>
          <c:h val="0.3535"/>
        </c:manualLayout>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manualLayout>
          <c:xMode val="factor"/>
          <c:yMode val="factor"/>
          <c:x val="0.085"/>
          <c:y val="0"/>
        </c:manualLayout>
      </c:layout>
      <c:spPr>
        <a:noFill/>
        <a:ln w="3175">
          <a:noFill/>
        </a:ln>
      </c:spPr>
    </c:title>
    <c:plotArea>
      <c:layout>
        <c:manualLayout>
          <c:xMode val="edge"/>
          <c:yMode val="edge"/>
          <c:x val="0.03375"/>
          <c:y val="0.22175"/>
          <c:w val="0.43425"/>
          <c:h val="0.750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WBS'!$AK$491:$AN$491</c:f>
              <c:strCache/>
            </c:strRef>
          </c:cat>
          <c:val>
            <c:numRef>
              <c:f>'M&amp;O activities sorted by WBS'!$AK$492:$AN$492</c:f>
              <c:numCache/>
            </c:numRef>
          </c:val>
        </c:ser>
      </c:pieChart>
      <c:spPr>
        <a:noFill/>
        <a:ln>
          <a:noFill/>
        </a:ln>
      </c:spPr>
    </c:plotArea>
    <c:legend>
      <c:legendPos val="r"/>
      <c:layout>
        <c:manualLayout>
          <c:xMode val="edge"/>
          <c:yMode val="edge"/>
          <c:x val="0.50525"/>
          <c:y val="0.337"/>
          <c:w val="0.47825"/>
          <c:h val="0.419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manualLayout>
          <c:xMode val="factor"/>
          <c:yMode val="factor"/>
          <c:x val="0.0555"/>
          <c:y val="-0.01425"/>
        </c:manualLayout>
      </c:layout>
      <c:spPr>
        <a:noFill/>
        <a:ln w="3175">
          <a:noFill/>
        </a:ln>
      </c:spPr>
    </c:title>
    <c:plotArea>
      <c:layout>
        <c:manualLayout>
          <c:xMode val="edge"/>
          <c:yMode val="edge"/>
          <c:x val="0.0245"/>
          <c:y val="0.20775"/>
          <c:w val="0.43175"/>
          <c:h val="0.75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WBS'!$AQ$491:$AT$491</c:f>
              <c:strCache/>
            </c:strRef>
          </c:cat>
          <c:val>
            <c:numRef>
              <c:f>'M&amp;O activities sorted by WBS'!$AQ$492:$AT$492</c:f>
              <c:numCache/>
            </c:numRef>
          </c:val>
        </c:ser>
      </c:pieChart>
      <c:spPr>
        <a:noFill/>
        <a:ln>
          <a:noFill/>
        </a:ln>
      </c:spPr>
    </c:plotArea>
    <c:legend>
      <c:legendPos val="r"/>
      <c:layout>
        <c:manualLayout>
          <c:xMode val="edge"/>
          <c:yMode val="edge"/>
          <c:x val="0.52475"/>
          <c:y val="0.337"/>
          <c:w val="0.45875"/>
          <c:h val="0.412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manualLayout>
          <c:xMode val="factor"/>
          <c:yMode val="factor"/>
          <c:x val="0.08475"/>
          <c:y val="-0.01425"/>
        </c:manualLayout>
      </c:layout>
      <c:spPr>
        <a:noFill/>
        <a:ln w="3175">
          <a:noFill/>
        </a:ln>
      </c:spPr>
    </c:title>
    <c:plotArea>
      <c:layout>
        <c:manualLayout>
          <c:xMode val="edge"/>
          <c:yMode val="edge"/>
          <c:x val="0.031"/>
          <c:y val="0.20775"/>
          <c:w val="0.4235"/>
          <c:h val="0.75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WBS'!$AW$491:$AZ$491</c:f>
              <c:strCache/>
            </c:strRef>
          </c:cat>
          <c:val>
            <c:numRef>
              <c:f>'M&amp;O activities sorted by WBS'!$AW$492:$AZ$492</c:f>
              <c:numCache/>
            </c:numRef>
          </c:val>
        </c:ser>
      </c:pieChart>
      <c:spPr>
        <a:noFill/>
        <a:ln>
          <a:noFill/>
        </a:ln>
      </c:spPr>
    </c:plotArea>
    <c:legend>
      <c:legendPos val="r"/>
      <c:layout>
        <c:manualLayout>
          <c:xMode val="edge"/>
          <c:yMode val="edge"/>
          <c:x val="0.52425"/>
          <c:y val="0.337"/>
          <c:w val="0.45775"/>
          <c:h val="0.412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manualLayout>
          <c:xMode val="factor"/>
          <c:yMode val="factor"/>
          <c:x val="0.06375"/>
          <c:y val="-0.01425"/>
        </c:manualLayout>
      </c:layout>
      <c:spPr>
        <a:noFill/>
        <a:ln w="3175">
          <a:noFill/>
        </a:ln>
      </c:spPr>
    </c:title>
    <c:plotArea>
      <c:layout>
        <c:manualLayout>
          <c:xMode val="edge"/>
          <c:yMode val="edge"/>
          <c:x val="0.013"/>
          <c:y val="0.20725"/>
          <c:w val="0.4585"/>
          <c:h val="0.747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WBS'!$AW$491:$AZ$491</c:f>
              <c:strCache/>
            </c:strRef>
          </c:cat>
          <c:val>
            <c:numRef>
              <c:f>'M&amp;O activities sorted by WBS'!$AW$492:$AZ$492</c:f>
              <c:numCache/>
            </c:numRef>
          </c:val>
        </c:ser>
      </c:pieChart>
      <c:spPr>
        <a:noFill/>
        <a:ln>
          <a:noFill/>
        </a:ln>
      </c:spPr>
    </c:plotArea>
    <c:legend>
      <c:legendPos val="r"/>
      <c:layout>
        <c:manualLayout>
          <c:xMode val="edge"/>
          <c:yMode val="edge"/>
          <c:x val="0.52525"/>
          <c:y val="0.337"/>
          <c:w val="0.45925"/>
          <c:h val="0.412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manualLayout>
          <c:xMode val="factor"/>
          <c:yMode val="factor"/>
          <c:x val="-0.18075"/>
          <c:y val="-0.00825"/>
        </c:manualLayout>
      </c:layout>
      <c:spPr>
        <a:noFill/>
        <a:ln w="3175">
          <a:noFill/>
        </a:ln>
      </c:spPr>
    </c:title>
    <c:plotArea>
      <c:layout>
        <c:manualLayout>
          <c:xMode val="edge"/>
          <c:yMode val="edge"/>
          <c:x val="0.01525"/>
          <c:y val="0.19325"/>
          <c:w val="0.883"/>
          <c:h val="0.8055"/>
        </c:manualLayout>
      </c:layout>
      <c:barChart>
        <c:barDir val="col"/>
        <c:grouping val="stacked"/>
        <c:varyColors val="0"/>
        <c:ser>
          <c:idx val="0"/>
          <c:order val="0"/>
          <c:tx>
            <c:strRef>
              <c:f>'M&amp;O activities sorted by WBS'!$U$517</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WBS'!$T$518:$T$526</c:f>
              <c:strCache/>
            </c:strRef>
          </c:cat>
          <c:val>
            <c:numRef>
              <c:f>'M&amp;O activities sorted by WBS'!$U$518:$U$526</c:f>
              <c:numCache/>
            </c:numRef>
          </c:val>
        </c:ser>
        <c:ser>
          <c:idx val="1"/>
          <c:order val="1"/>
          <c:tx>
            <c:strRef>
              <c:f>'M&amp;O activities sorted by WBS'!$V$517</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WBS'!$T$518:$T$526</c:f>
              <c:strCache/>
            </c:strRef>
          </c:cat>
          <c:val>
            <c:numRef>
              <c:f>'M&amp;O activities sorted by WBS'!$V$518:$V$526</c:f>
              <c:numCache/>
            </c:numRef>
          </c:val>
        </c:ser>
        <c:ser>
          <c:idx val="2"/>
          <c:order val="2"/>
          <c:tx>
            <c:strRef>
              <c:f>'M&amp;O activities sorted by WBS'!$W$517</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WBS'!$T$518:$T$526</c:f>
              <c:strCache/>
            </c:strRef>
          </c:cat>
          <c:val>
            <c:numRef>
              <c:f>'M&amp;O activities sorted by WBS'!$W$518:$W$526</c:f>
              <c:numCache/>
            </c:numRef>
          </c:val>
        </c:ser>
        <c:ser>
          <c:idx val="3"/>
          <c:order val="3"/>
          <c:tx>
            <c:strRef>
              <c:f>'M&amp;O activities sorted by WBS'!$X$517</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WBS'!$T$518:$T$526</c:f>
              <c:strCache/>
            </c:strRef>
          </c:cat>
          <c:val>
            <c:numRef>
              <c:f>'M&amp;O activities sorted by WBS'!$X$518:$X$526</c:f>
              <c:numCache/>
            </c:numRef>
          </c:val>
        </c:ser>
        <c:overlap val="100"/>
        <c:gapWidth val="79"/>
        <c:axId val="7563428"/>
        <c:axId val="961989"/>
      </c:barChart>
      <c:catAx>
        <c:axId val="7563428"/>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manualLayout>
              <c:xMode val="factor"/>
              <c:yMode val="factor"/>
              <c:x val="0.01125"/>
              <c:y val="0.1395"/>
            </c:manualLayout>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961989"/>
        <c:crosses val="autoZero"/>
        <c:auto val="1"/>
        <c:lblOffset val="100"/>
        <c:tickLblSkip val="1"/>
        <c:noMultiLvlLbl val="0"/>
      </c:catAx>
      <c:valAx>
        <c:axId val="961989"/>
        <c:scaling>
          <c:orientation val="minMax"/>
        </c:scaling>
        <c:axPos val="l"/>
        <c:title>
          <c:tx>
            <c:rich>
              <a:bodyPr vert="horz" rot="0" anchor="ctr"/>
              <a:lstStyle/>
              <a:p>
                <a:pPr algn="ctr">
                  <a:defRPr/>
                </a:pPr>
                <a:r>
                  <a:rPr lang="en-US" cap="none" sz="1400" b="1" i="0" u="none" baseline="0">
                    <a:solidFill>
                      <a:srgbClr val="000000"/>
                    </a:solidFill>
                  </a:rPr>
                  <a:t>FTE</a:t>
                </a:r>
              </a:p>
            </c:rich>
          </c:tx>
          <c:layout>
            <c:manualLayout>
              <c:xMode val="factor"/>
              <c:yMode val="factor"/>
              <c:x val="0.0095"/>
              <c:y val="0.156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7563428"/>
        <c:crossesAt val="1"/>
        <c:crossBetween val="between"/>
        <c:dispUnits/>
      </c:valAx>
      <c:spPr>
        <a:solidFill>
          <a:srgbClr val="FFFFFF"/>
        </a:solidFill>
        <a:ln w="3175">
          <a:noFill/>
        </a:ln>
      </c:spPr>
    </c:plotArea>
    <c:legend>
      <c:legendPos val="r"/>
      <c:layout>
        <c:manualLayout>
          <c:xMode val="edge"/>
          <c:yMode val="edge"/>
          <c:x val="0.6095"/>
          <c:y val="0"/>
          <c:w val="0.3905"/>
          <c:h val="0.240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manualLayout>
          <c:xMode val="factor"/>
          <c:yMode val="factor"/>
          <c:x val="-0.17975"/>
          <c:y val="-0.019"/>
        </c:manualLayout>
      </c:layout>
      <c:spPr>
        <a:noFill/>
        <a:ln w="3175">
          <a:noFill/>
        </a:ln>
      </c:spPr>
    </c:title>
    <c:plotArea>
      <c:layout>
        <c:manualLayout>
          <c:xMode val="edge"/>
          <c:yMode val="edge"/>
          <c:x val="-0.017"/>
          <c:y val="0.189"/>
          <c:w val="0.9695"/>
          <c:h val="0.76375"/>
        </c:manualLayout>
      </c:layout>
      <c:barChart>
        <c:barDir val="col"/>
        <c:grouping val="clustered"/>
        <c:varyColors val="0"/>
        <c:ser>
          <c:idx val="0"/>
          <c:order val="0"/>
          <c:tx>
            <c:strRef>
              <c:f>'M&amp;O activities sorted by WBS'!$U$517</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WBS'!$T$518:$T$526</c:f>
              <c:strCache/>
            </c:strRef>
          </c:cat>
          <c:val>
            <c:numRef>
              <c:f>'M&amp;O activities sorted by WBS'!$U$518:$U$526</c:f>
              <c:numCache/>
            </c:numRef>
          </c:val>
        </c:ser>
        <c:ser>
          <c:idx val="1"/>
          <c:order val="1"/>
          <c:tx>
            <c:strRef>
              <c:f>'M&amp;O activities sorted by WBS'!$V$517</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WBS'!$T$518:$T$526</c:f>
              <c:strCache/>
            </c:strRef>
          </c:cat>
          <c:val>
            <c:numRef>
              <c:f>'M&amp;O activities sorted by WBS'!$V$518:$V$526</c:f>
              <c:numCache/>
            </c:numRef>
          </c:val>
        </c:ser>
        <c:ser>
          <c:idx val="2"/>
          <c:order val="2"/>
          <c:tx>
            <c:strRef>
              <c:f>'M&amp;O activities sorted by WBS'!$W$517</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WBS'!$T$518:$T$526</c:f>
              <c:strCache/>
            </c:strRef>
          </c:cat>
          <c:val>
            <c:numRef>
              <c:f>'M&amp;O activities sorted by WBS'!$W$518:$W$526</c:f>
              <c:numCache/>
            </c:numRef>
          </c:val>
        </c:ser>
        <c:ser>
          <c:idx val="3"/>
          <c:order val="3"/>
          <c:tx>
            <c:strRef>
              <c:f>'M&amp;O activities sorted by WBS'!$X$517</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WBS'!$T$518:$T$526</c:f>
              <c:strCache/>
            </c:strRef>
          </c:cat>
          <c:val>
            <c:numRef>
              <c:f>'M&amp;O activities sorted by WBS'!$X$518:$X$526</c:f>
              <c:numCache/>
            </c:numRef>
          </c:val>
        </c:ser>
        <c:overlap val="-42"/>
        <c:gapWidth val="0"/>
        <c:axId val="8657902"/>
        <c:axId val="10812255"/>
      </c:barChart>
      <c:catAx>
        <c:axId val="8657902"/>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manualLayout>
              <c:xMode val="factor"/>
              <c:yMode val="factor"/>
              <c:x val="0.0345"/>
              <c:y val="0.11475"/>
            </c:manualLayout>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812255"/>
        <c:crosses val="autoZero"/>
        <c:auto val="1"/>
        <c:lblOffset val="100"/>
        <c:tickLblSkip val="6"/>
        <c:noMultiLvlLbl val="0"/>
      </c:catAx>
      <c:valAx>
        <c:axId val="10812255"/>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manualLayout>
              <c:xMode val="factor"/>
              <c:yMode val="factor"/>
              <c:x val="0.01075"/>
              <c:y val="0.15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8657902"/>
        <c:crossesAt val="1"/>
        <c:crossBetween val="between"/>
        <c:dispUnits/>
      </c:valAx>
      <c:spPr>
        <a:solidFill>
          <a:srgbClr val="FFFFFF"/>
        </a:solidFill>
        <a:ln w="3175">
          <a:noFill/>
        </a:ln>
      </c:spPr>
    </c:plotArea>
    <c:legend>
      <c:legendPos val="r"/>
      <c:layout>
        <c:manualLayout>
          <c:xMode val="edge"/>
          <c:yMode val="edge"/>
          <c:x val="0.58675"/>
          <c:y val="0"/>
          <c:w val="0.41325"/>
          <c:h val="0.21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manualLayout>
          <c:xMode val="factor"/>
          <c:yMode val="factor"/>
          <c:x val="-0.0235"/>
          <c:y val="-0.01775"/>
        </c:manualLayout>
      </c:layout>
      <c:spPr>
        <a:noFill/>
        <a:ln w="3175">
          <a:noFill/>
        </a:ln>
      </c:spPr>
    </c:title>
    <c:plotArea>
      <c:layout>
        <c:manualLayout>
          <c:xMode val="edge"/>
          <c:yMode val="edge"/>
          <c:x val="0.0315"/>
          <c:y val="0.19225"/>
          <c:w val="0.428"/>
          <c:h val="0.784"/>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WBS'!$AC$491:$AF$491</c:f>
              <c:strCache/>
            </c:strRef>
          </c:cat>
          <c:val>
            <c:numRef>
              <c:f>'M&amp;O activities sorted by WBS'!$AC$492:$AF$492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WBS'!$AC$491:$AF$491</c:f>
              <c:strCache/>
            </c:strRef>
          </c:cat>
          <c:val>
            <c:numRef>
              <c:f>'M&amp;O activities sorted by WBS'!$AC$493:$AF$493</c:f>
              <c:numCache/>
            </c:numRef>
          </c:val>
        </c:ser>
      </c:pieChart>
      <c:spPr>
        <a:noFill/>
        <a:ln>
          <a:noFill/>
        </a:ln>
      </c:spPr>
    </c:plotArea>
    <c:legend>
      <c:legendPos val="r"/>
      <c:layout>
        <c:manualLayout>
          <c:xMode val="edge"/>
          <c:yMode val="edge"/>
          <c:x val="0.4855"/>
          <c:y val="0.29275"/>
          <c:w val="0.497"/>
          <c:h val="0.496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495</xdr:row>
      <xdr:rowOff>38100</xdr:rowOff>
    </xdr:from>
    <xdr:to>
      <xdr:col>25</xdr:col>
      <xdr:colOff>114300</xdr:colOff>
      <xdr:row>512</xdr:row>
      <xdr:rowOff>28575</xdr:rowOff>
    </xdr:to>
    <xdr:graphicFrame>
      <xdr:nvGraphicFramePr>
        <xdr:cNvPr id="1" name="Chart 307"/>
        <xdr:cNvGraphicFramePr/>
      </xdr:nvGraphicFramePr>
      <xdr:xfrm>
        <a:off x="19345275" y="105022650"/>
        <a:ext cx="4981575"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494</xdr:row>
      <xdr:rowOff>142875</xdr:rowOff>
    </xdr:from>
    <xdr:to>
      <xdr:col>65</xdr:col>
      <xdr:colOff>266700</xdr:colOff>
      <xdr:row>511</xdr:row>
      <xdr:rowOff>142875</xdr:rowOff>
    </xdr:to>
    <xdr:graphicFrame>
      <xdr:nvGraphicFramePr>
        <xdr:cNvPr id="2" name="Chart 308"/>
        <xdr:cNvGraphicFramePr/>
      </xdr:nvGraphicFramePr>
      <xdr:xfrm>
        <a:off x="53016150" y="104965500"/>
        <a:ext cx="462915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495</xdr:row>
      <xdr:rowOff>9525</xdr:rowOff>
    </xdr:from>
    <xdr:to>
      <xdr:col>40</xdr:col>
      <xdr:colOff>209550</xdr:colOff>
      <xdr:row>512</xdr:row>
      <xdr:rowOff>0</xdr:rowOff>
    </xdr:to>
    <xdr:graphicFrame>
      <xdr:nvGraphicFramePr>
        <xdr:cNvPr id="3" name="Chart 307"/>
        <xdr:cNvGraphicFramePr/>
      </xdr:nvGraphicFramePr>
      <xdr:xfrm>
        <a:off x="31670625" y="104994075"/>
        <a:ext cx="468630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495</xdr:row>
      <xdr:rowOff>9525</xdr:rowOff>
    </xdr:from>
    <xdr:to>
      <xdr:col>46</xdr:col>
      <xdr:colOff>9525</xdr:colOff>
      <xdr:row>512</xdr:row>
      <xdr:rowOff>0</xdr:rowOff>
    </xdr:to>
    <xdr:graphicFrame>
      <xdr:nvGraphicFramePr>
        <xdr:cNvPr id="4" name="Chart 307"/>
        <xdr:cNvGraphicFramePr/>
      </xdr:nvGraphicFramePr>
      <xdr:xfrm>
        <a:off x="36718875" y="104994075"/>
        <a:ext cx="4714875"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495</xdr:row>
      <xdr:rowOff>9525</xdr:rowOff>
    </xdr:from>
    <xdr:to>
      <xdr:col>52</xdr:col>
      <xdr:colOff>9525</xdr:colOff>
      <xdr:row>512</xdr:row>
      <xdr:rowOff>0</xdr:rowOff>
    </xdr:to>
    <xdr:graphicFrame>
      <xdr:nvGraphicFramePr>
        <xdr:cNvPr id="5" name="Chart 307"/>
        <xdr:cNvGraphicFramePr/>
      </xdr:nvGraphicFramePr>
      <xdr:xfrm>
        <a:off x="41995725" y="104994075"/>
        <a:ext cx="4810125"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495</xdr:row>
      <xdr:rowOff>9525</xdr:rowOff>
    </xdr:from>
    <xdr:to>
      <xdr:col>58</xdr:col>
      <xdr:colOff>9525</xdr:colOff>
      <xdr:row>512</xdr:row>
      <xdr:rowOff>0</xdr:rowOff>
    </xdr:to>
    <xdr:graphicFrame>
      <xdr:nvGraphicFramePr>
        <xdr:cNvPr id="6" name="Chart 307"/>
        <xdr:cNvGraphicFramePr/>
      </xdr:nvGraphicFramePr>
      <xdr:xfrm>
        <a:off x="47367825" y="104994075"/>
        <a:ext cx="441960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531</xdr:row>
      <xdr:rowOff>95250</xdr:rowOff>
    </xdr:from>
    <xdr:to>
      <xdr:col>26</xdr:col>
      <xdr:colOff>742950</xdr:colOff>
      <xdr:row>553</xdr:row>
      <xdr:rowOff>66675</xdr:rowOff>
    </xdr:to>
    <xdr:graphicFrame>
      <xdr:nvGraphicFramePr>
        <xdr:cNvPr id="7" name="Chart 1"/>
        <xdr:cNvGraphicFramePr/>
      </xdr:nvGraphicFramePr>
      <xdr:xfrm>
        <a:off x="19516725" y="115814475"/>
        <a:ext cx="6038850" cy="35337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546</xdr:row>
      <xdr:rowOff>133350</xdr:rowOff>
    </xdr:from>
    <xdr:to>
      <xdr:col>37</xdr:col>
      <xdr:colOff>57150</xdr:colOff>
      <xdr:row>548</xdr:row>
      <xdr:rowOff>47625</xdr:rowOff>
    </xdr:to>
    <xdr:sp>
      <xdr:nvSpPr>
        <xdr:cNvPr id="8" name="TextBox 2"/>
        <xdr:cNvSpPr txBox="1">
          <a:spLocks noChangeArrowheads="1"/>
        </xdr:cNvSpPr>
      </xdr:nvSpPr>
      <xdr:spPr>
        <a:xfrm>
          <a:off x="32365950" y="118281450"/>
          <a:ext cx="1152525"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546</xdr:row>
      <xdr:rowOff>47625</xdr:rowOff>
    </xdr:from>
    <xdr:to>
      <xdr:col>35</xdr:col>
      <xdr:colOff>885825</xdr:colOff>
      <xdr:row>549</xdr:row>
      <xdr:rowOff>9525</xdr:rowOff>
    </xdr:to>
    <xdr:sp>
      <xdr:nvSpPr>
        <xdr:cNvPr id="9" name="TextBox 13"/>
        <xdr:cNvSpPr txBox="1">
          <a:spLocks noChangeArrowheads="1"/>
        </xdr:cNvSpPr>
      </xdr:nvSpPr>
      <xdr:spPr>
        <a:xfrm>
          <a:off x="24879300" y="118195725"/>
          <a:ext cx="767715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557</xdr:row>
      <xdr:rowOff>133350</xdr:rowOff>
    </xdr:from>
    <xdr:to>
      <xdr:col>25</xdr:col>
      <xdr:colOff>152400</xdr:colOff>
      <xdr:row>576</xdr:row>
      <xdr:rowOff>133350</xdr:rowOff>
    </xdr:to>
    <xdr:graphicFrame>
      <xdr:nvGraphicFramePr>
        <xdr:cNvPr id="10" name="Chart 14"/>
        <xdr:cNvGraphicFramePr/>
      </xdr:nvGraphicFramePr>
      <xdr:xfrm>
        <a:off x="19507200" y="120062625"/>
        <a:ext cx="485775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495</xdr:row>
      <xdr:rowOff>0</xdr:rowOff>
    </xdr:from>
    <xdr:to>
      <xdr:col>33</xdr:col>
      <xdr:colOff>400050</xdr:colOff>
      <xdr:row>511</xdr:row>
      <xdr:rowOff>161925</xdr:rowOff>
    </xdr:to>
    <xdr:graphicFrame>
      <xdr:nvGraphicFramePr>
        <xdr:cNvPr id="11" name="Chart 307"/>
        <xdr:cNvGraphicFramePr/>
      </xdr:nvGraphicFramePr>
      <xdr:xfrm>
        <a:off x="25574625" y="104984550"/>
        <a:ext cx="4972050" cy="275272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cdr:x>
      <cdr:y>0.735</cdr:y>
    </cdr:from>
    <cdr:to>
      <cdr:x>0.952</cdr:x>
      <cdr:y>0.79275</cdr:y>
    </cdr:to>
    <cdr:sp>
      <cdr:nvSpPr>
        <cdr:cNvPr id="1" name="TextBox 2"/>
        <cdr:cNvSpPr txBox="1">
          <a:spLocks noChangeArrowheads="1"/>
        </cdr:cNvSpPr>
      </cdr:nvSpPr>
      <cdr:spPr>
        <a:xfrm>
          <a:off x="7134225" y="4410075"/>
          <a:ext cx="2581275" cy="342900"/>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0.4475</cdr:x>
      <cdr:y>0.7335</cdr:y>
    </cdr:from>
    <cdr:to>
      <cdr:x>0.679</cdr:x>
      <cdr:y>0.7915</cdr:y>
    </cdr:to>
    <cdr:sp>
      <cdr:nvSpPr>
        <cdr:cNvPr id="2" name="TextBox 2"/>
        <cdr:cNvSpPr txBox="1">
          <a:spLocks noChangeArrowheads="1"/>
        </cdr:cNvSpPr>
      </cdr:nvSpPr>
      <cdr:spPr>
        <a:xfrm>
          <a:off x="4562475" y="4400550"/>
          <a:ext cx="2362200" cy="35242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0.21125</cdr:x>
      <cdr:y>0.73425</cdr:y>
    </cdr:from>
    <cdr:to>
      <cdr:x>0.4425</cdr:x>
      <cdr:y>0.792</cdr:y>
    </cdr:to>
    <cdr:sp>
      <cdr:nvSpPr>
        <cdr:cNvPr id="3" name="TextBox 2"/>
        <cdr:cNvSpPr txBox="1">
          <a:spLocks noChangeArrowheads="1"/>
        </cdr:cNvSpPr>
      </cdr:nvSpPr>
      <cdr:spPr>
        <a:xfrm>
          <a:off x="2152650" y="4410075"/>
          <a:ext cx="2362200" cy="342900"/>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204787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0.2195</cdr:x>
      <cdr:y>0.235</cdr:y>
    </cdr:from>
    <cdr:to>
      <cdr:x>0.30625</cdr:x>
      <cdr:y>0.29875</cdr:y>
    </cdr:to>
    <cdr:sp>
      <cdr:nvSpPr>
        <cdr:cNvPr id="1" name="TextBox 1"/>
        <cdr:cNvSpPr txBox="1">
          <a:spLocks noChangeArrowheads="1"/>
        </cdr:cNvSpPr>
      </cdr:nvSpPr>
      <cdr:spPr>
        <a:xfrm>
          <a:off x="1343025" y="9144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cdr:x>
      <cdr:y>0.23325</cdr:y>
    </cdr:from>
    <cdr:to>
      <cdr:x>0.43775</cdr:x>
      <cdr:y>0.297</cdr:y>
    </cdr:to>
    <cdr:sp>
      <cdr:nvSpPr>
        <cdr:cNvPr id="2" name="TextBox 1"/>
        <cdr:cNvSpPr txBox="1">
          <a:spLocks noChangeArrowheads="1"/>
        </cdr:cNvSpPr>
      </cdr:nvSpPr>
      <cdr:spPr>
        <a:xfrm>
          <a:off x="2143125" y="9048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0.48425</cdr:x>
      <cdr:y>0.22975</cdr:y>
    </cdr:from>
    <cdr:to>
      <cdr:x>0.572</cdr:x>
      <cdr:y>0.2935</cdr:y>
    </cdr:to>
    <cdr:sp>
      <cdr:nvSpPr>
        <cdr:cNvPr id="3" name="TextBox 1"/>
        <cdr:cNvSpPr txBox="1">
          <a:spLocks noChangeArrowheads="1"/>
        </cdr:cNvSpPr>
      </cdr:nvSpPr>
      <cdr:spPr>
        <a:xfrm>
          <a:off x="2962275" y="895350"/>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0.62225</cdr:x>
      <cdr:y>0.2015</cdr:y>
    </cdr:from>
    <cdr:to>
      <cdr:x>0.709</cdr:x>
      <cdr:y>0.2655</cdr:y>
    </cdr:to>
    <cdr:sp>
      <cdr:nvSpPr>
        <cdr:cNvPr id="4" name="TextBox 1"/>
        <cdr:cNvSpPr txBox="1">
          <a:spLocks noChangeArrowheads="1"/>
        </cdr:cNvSpPr>
      </cdr:nvSpPr>
      <cdr:spPr>
        <a:xfrm>
          <a:off x="3810000" y="78105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0.76025</cdr:x>
      <cdr:y>0.166</cdr:y>
    </cdr:from>
    <cdr:to>
      <cdr:x>0.847</cdr:x>
      <cdr:y>0.22975</cdr:y>
    </cdr:to>
    <cdr:sp>
      <cdr:nvSpPr>
        <cdr:cNvPr id="5" name="TextBox 1"/>
        <cdr:cNvSpPr txBox="1">
          <a:spLocks noChangeArrowheads="1"/>
        </cdr:cNvSpPr>
      </cdr:nvSpPr>
      <cdr:spPr>
        <a:xfrm>
          <a:off x="4657725" y="6477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0.889</cdr:x>
      <cdr:y>0.15725</cdr:y>
    </cdr:from>
    <cdr:to>
      <cdr:x>0.9755</cdr:x>
      <cdr:y>0.221</cdr:y>
    </cdr:to>
    <cdr:sp>
      <cdr:nvSpPr>
        <cdr:cNvPr id="6" name="TextBox 1"/>
        <cdr:cNvSpPr txBox="1">
          <a:spLocks noChangeArrowheads="1"/>
        </cdr:cNvSpPr>
      </cdr:nvSpPr>
      <cdr:spPr>
        <a:xfrm>
          <a:off x="5448300" y="6096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0.21375</cdr:y>
    </cdr:from>
    <cdr:to>
      <cdr:x>0.17</cdr:x>
      <cdr:y>0.27775</cdr:y>
    </cdr:to>
    <cdr:sp>
      <cdr:nvSpPr>
        <cdr:cNvPr id="7" name="TextBox 1"/>
        <cdr:cNvSpPr txBox="1">
          <a:spLocks noChangeArrowheads="1"/>
        </cdr:cNvSpPr>
      </cdr:nvSpPr>
      <cdr:spPr>
        <a:xfrm>
          <a:off x="504825" y="82867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cdr:x>
      <cdr:y>0.891</cdr:y>
    </cdr:from>
    <cdr:to>
      <cdr:x>0.2355</cdr:x>
      <cdr:y>0.9685</cdr:y>
    </cdr:to>
    <cdr:sp>
      <cdr:nvSpPr>
        <cdr:cNvPr id="8" name="TextBox 2"/>
        <cdr:cNvSpPr txBox="1">
          <a:spLocks noChangeArrowheads="1"/>
        </cdr:cNvSpPr>
      </cdr:nvSpPr>
      <cdr:spPr>
        <a:xfrm>
          <a:off x="57150" y="3486150"/>
          <a:ext cx="1381125" cy="30480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12</xdr:row>
      <xdr:rowOff>38100</xdr:rowOff>
    </xdr:from>
    <xdr:to>
      <xdr:col>4</xdr:col>
      <xdr:colOff>1285875</xdr:colOff>
      <xdr:row>36</xdr:row>
      <xdr:rowOff>66675</xdr:rowOff>
    </xdr:to>
    <xdr:graphicFrame>
      <xdr:nvGraphicFramePr>
        <xdr:cNvPr id="1" name="Chart 1"/>
        <xdr:cNvGraphicFramePr/>
      </xdr:nvGraphicFramePr>
      <xdr:xfrm>
        <a:off x="609600" y="198120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33</xdr:row>
      <xdr:rowOff>104775</xdr:rowOff>
    </xdr:from>
    <xdr:to>
      <xdr:col>2</xdr:col>
      <xdr:colOff>1238250</xdr:colOff>
      <xdr:row>35</xdr:row>
      <xdr:rowOff>76200</xdr:rowOff>
    </xdr:to>
    <xdr:grpSp>
      <xdr:nvGrpSpPr>
        <xdr:cNvPr id="2" name="Group 2"/>
        <xdr:cNvGrpSpPr>
          <a:grpSpLocks/>
        </xdr:cNvGrpSpPr>
      </xdr:nvGrpSpPr>
      <xdr:grpSpPr>
        <a:xfrm>
          <a:off x="1895475" y="5448300"/>
          <a:ext cx="1428750" cy="295275"/>
          <a:chOff x="0" y="-38591"/>
          <a:chExt cx="1420443" cy="305636"/>
        </a:xfrm>
        <a:solidFill>
          <a:srgbClr val="FFFFFF"/>
        </a:solidFill>
      </xdr:grpSpPr>
      <xdr:sp>
        <xdr:nvSpPr>
          <xdr:cNvPr id="3" name="TextBox 2"/>
          <xdr:cNvSpPr txBox="1">
            <a:spLocks noChangeArrowheads="1"/>
          </xdr:cNvSpPr>
        </xdr:nvSpPr>
        <xdr:spPr>
          <a:xfrm>
            <a:off x="28409"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618"/>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33</xdr:row>
      <xdr:rowOff>114300</xdr:rowOff>
    </xdr:from>
    <xdr:to>
      <xdr:col>3</xdr:col>
      <xdr:colOff>1447800</xdr:colOff>
      <xdr:row>35</xdr:row>
      <xdr:rowOff>95250</xdr:rowOff>
    </xdr:to>
    <xdr:grpSp>
      <xdr:nvGrpSpPr>
        <xdr:cNvPr id="5" name="Group 3"/>
        <xdr:cNvGrpSpPr>
          <a:grpSpLocks/>
        </xdr:cNvGrpSpPr>
      </xdr:nvGrpSpPr>
      <xdr:grpSpPr>
        <a:xfrm>
          <a:off x="3543300" y="5457825"/>
          <a:ext cx="1495425" cy="304800"/>
          <a:chOff x="1400879" y="-32510"/>
          <a:chExt cx="1495896" cy="305597"/>
        </a:xfrm>
        <a:solidFill>
          <a:srgbClr val="FFFFFF"/>
        </a:solidFill>
      </xdr:grpSpPr>
      <xdr:sp>
        <xdr:nvSpPr>
          <xdr:cNvPr id="6" name="TextBox 2"/>
          <xdr:cNvSpPr txBox="1">
            <a:spLocks noChangeArrowheads="1"/>
          </xdr:cNvSpPr>
        </xdr:nvSpPr>
        <xdr:spPr>
          <a:xfrm>
            <a:off x="1439024" y="-32510"/>
            <a:ext cx="1362387"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5788"/>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33</xdr:row>
      <xdr:rowOff>114300</xdr:rowOff>
    </xdr:from>
    <xdr:to>
      <xdr:col>4</xdr:col>
      <xdr:colOff>1152525</xdr:colOff>
      <xdr:row>35</xdr:row>
      <xdr:rowOff>85725</xdr:rowOff>
    </xdr:to>
    <xdr:grpSp>
      <xdr:nvGrpSpPr>
        <xdr:cNvPr id="8" name="Group 4"/>
        <xdr:cNvGrpSpPr>
          <a:grpSpLocks/>
        </xdr:cNvGrpSpPr>
      </xdr:nvGrpSpPr>
      <xdr:grpSpPr>
        <a:xfrm>
          <a:off x="5229225" y="5457825"/>
          <a:ext cx="1381125" cy="295275"/>
          <a:chOff x="2881329" y="-33742"/>
          <a:chExt cx="1378284" cy="305636"/>
        </a:xfrm>
        <a:solidFill>
          <a:srgbClr val="FFFFFF"/>
        </a:solidFill>
      </xdr:grpSpPr>
      <xdr:sp>
        <xdr:nvSpPr>
          <xdr:cNvPr id="9" name="TextBox 2"/>
          <xdr:cNvSpPr txBox="1">
            <a:spLocks noChangeArrowheads="1"/>
          </xdr:cNvSpPr>
        </xdr:nvSpPr>
        <xdr:spPr>
          <a:xfrm>
            <a:off x="2890977" y="-33742"/>
            <a:ext cx="1349685"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2753"/>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17</xdr:row>
      <xdr:rowOff>0</xdr:rowOff>
    </xdr:from>
    <xdr:to>
      <xdr:col>1</xdr:col>
      <xdr:colOff>1104900</xdr:colOff>
      <xdr:row>35</xdr:row>
      <xdr:rowOff>114300</xdr:rowOff>
    </xdr:to>
    <xdr:sp>
      <xdr:nvSpPr>
        <xdr:cNvPr id="11" name="Straight Connector 2"/>
        <xdr:cNvSpPr>
          <a:spLocks/>
        </xdr:cNvSpPr>
      </xdr:nvSpPr>
      <xdr:spPr>
        <a:xfrm>
          <a:off x="1809750" y="2752725"/>
          <a:ext cx="0"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517:X526"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481"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J19" firstHeaderRow="1" firstDataRow="2" firstDataCol="6" rowPageCount="1" colPageCount="1"/>
  <pivotFields count="13">
    <pivotField axis="axisRow" compact="0" outline="0" subtotalTop="0" showAll="0">
      <items count="8">
        <item x="0"/>
        <item x="1"/>
        <item x="2"/>
        <item x="3"/>
        <item x="4"/>
        <item x="5"/>
        <item m="1" x="6"/>
        <item t="default"/>
      </items>
    </pivotField>
    <pivotField axis="axisRow" compact="0" outline="0" subtotalTop="0" showAll="0">
      <items count="31">
        <item h="1" x="0"/>
        <item h="1" x="1"/>
        <item h="1" x="2"/>
        <item h="1" x="3"/>
        <item h="1" x="5"/>
        <item h="1" x="6"/>
        <item h="1" x="15"/>
        <item h="1" x="7"/>
        <item h="1" x="8"/>
        <item h="1" x="9"/>
        <item h="1" x="10"/>
        <item h="1" x="11"/>
        <item h="1" x="12"/>
        <item x="13"/>
        <item h="1" x="14"/>
        <item h="1" x="16"/>
        <item h="1" x="17"/>
        <item h="1" x="18"/>
        <item h="1" x="19"/>
        <item h="1" x="20"/>
        <item h="1" m="1" x="29"/>
        <item h="1" x="21"/>
        <item h="1" x="22"/>
        <item h="1" m="1" x="28"/>
        <item h="1" x="23"/>
        <item h="1" x="24"/>
        <item h="1" x="25"/>
        <item h="1" x="26"/>
        <item h="1" x="4"/>
        <item h="1" x="27"/>
        <item t="default"/>
      </items>
    </pivotField>
    <pivotField axis="axisPage" compact="0" outline="0" subtotalTop="0" showAll="0">
      <items count="6">
        <item h="1" x="3"/>
        <item x="1"/>
        <item x="0"/>
        <item h="1" x="2"/>
        <item h="1" x="4"/>
        <item t="default"/>
      </items>
    </pivotField>
    <pivotField axis="axisRow" compact="0" outline="0" subtotalTop="0" showAll="0" defaultSubtotal="0">
      <items count="52">
        <item x="23"/>
        <item x="43"/>
        <item x="9"/>
        <item m="1" x="48"/>
        <item x="21"/>
        <item x="25"/>
        <item x="30"/>
        <item x="37"/>
        <item x="10"/>
        <item x="11"/>
        <item m="1" x="51"/>
        <item x="38"/>
        <item m="1" x="46"/>
        <item x="27"/>
        <item x="31"/>
        <item x="44"/>
        <item m="1" x="49"/>
        <item x="32"/>
        <item x="0"/>
        <item x="20"/>
        <item m="1" x="45"/>
        <item m="1" x="50"/>
        <item x="22"/>
        <item x="24"/>
        <item x="2"/>
        <item x="19"/>
        <item m="1" x="47"/>
        <item x="13"/>
        <item x="33"/>
        <item x="34"/>
        <item x="35"/>
        <item x="14"/>
        <item x="3"/>
        <item x="36"/>
        <item x="4"/>
        <item x="15"/>
        <item x="5"/>
        <item x="28"/>
        <item x="40"/>
        <item x="8"/>
        <item x="16"/>
        <item x="7"/>
        <item x="1"/>
        <item x="17"/>
        <item x="18"/>
        <item x="29"/>
        <item x="6"/>
        <item x="39"/>
        <item x="12"/>
        <item x="26"/>
        <item x="41"/>
        <item x="42"/>
      </items>
    </pivotField>
    <pivotField axis="axisRow" compact="0" outline="0" subtotalTop="0" showAll="0" defaultSubtotal="0">
      <items count="15">
        <item x="5"/>
        <item x="4"/>
        <item x="11"/>
        <item x="6"/>
        <item x="7"/>
        <item x="0"/>
        <item x="3"/>
        <item x="2"/>
        <item x="1"/>
        <item m="1" x="13"/>
        <item m="1" x="14"/>
        <item x="10"/>
        <item x="8"/>
        <item x="9"/>
        <item x="12"/>
      </items>
    </pivotField>
    <pivotField axis="axisRow" compact="0" outline="0" subtotalTop="0" showAll="0">
      <items count="360">
        <item x="19"/>
        <item x="222"/>
        <item m="1" x="263"/>
        <item m="1" x="296"/>
        <item x="22"/>
        <item x="191"/>
        <item m="1" x="327"/>
        <item x="238"/>
        <item x="173"/>
        <item x="121"/>
        <item x="70"/>
        <item x="51"/>
        <item x="60"/>
        <item m="1" x="299"/>
        <item x="153"/>
        <item x="138"/>
        <item m="1" x="328"/>
        <item m="1" x="255"/>
        <item x="148"/>
        <item m="1" x="280"/>
        <item m="1" x="304"/>
        <item x="180"/>
        <item m="1" x="248"/>
        <item m="1" x="277"/>
        <item m="1" x="316"/>
        <item x="88"/>
        <item x="214"/>
        <item m="1" x="313"/>
        <item x="8"/>
        <item x="107"/>
        <item x="146"/>
        <item m="1" x="355"/>
        <item x="182"/>
        <item x="53"/>
        <item x="50"/>
        <item x="31"/>
        <item x="61"/>
        <item x="236"/>
        <item x="154"/>
        <item m="1" x="283"/>
        <item m="1" x="261"/>
        <item m="1" x="306"/>
        <item x="87"/>
        <item x="235"/>
        <item x="90"/>
        <item x="163"/>
        <item x="102"/>
        <item x="202"/>
        <item m="1" x="291"/>
        <item m="1" x="256"/>
        <item x="39"/>
        <item m="1" x="347"/>
        <item m="1" x="266"/>
        <item x="165"/>
        <item x="34"/>
        <item x="32"/>
        <item x="231"/>
        <item x="164"/>
        <item m="1" x="349"/>
        <item x="104"/>
        <item x="103"/>
        <item m="1" x="335"/>
        <item x="81"/>
        <item x="2"/>
        <item x="143"/>
        <item x="105"/>
        <item x="92"/>
        <item x="43"/>
        <item x="137"/>
        <item m="1" x="357"/>
        <item m="1" x="265"/>
        <item m="1" x="247"/>
        <item m="1" x="298"/>
        <item m="1" x="325"/>
        <item m="1" x="340"/>
        <item m="1" x="344"/>
        <item x="145"/>
        <item x="195"/>
        <item m="1" x="292"/>
        <item x="131"/>
        <item x="3"/>
        <item x="27"/>
        <item x="208"/>
        <item m="1" x="333"/>
        <item m="1" x="300"/>
        <item x="76"/>
        <item x="5"/>
        <item m="1" x="350"/>
        <item m="1" x="318"/>
        <item x="219"/>
        <item x="77"/>
        <item x="234"/>
        <item x="198"/>
        <item m="1" x="272"/>
        <item x="20"/>
        <item m="1" x="264"/>
        <item m="1" x="348"/>
        <item x="33"/>
        <item x="12"/>
        <item x="98"/>
        <item x="30"/>
        <item m="1" x="245"/>
        <item x="46"/>
        <item x="80"/>
        <item x="52"/>
        <item x="35"/>
        <item x="139"/>
        <item m="1" x="281"/>
        <item x="220"/>
        <item x="42"/>
        <item m="1" x="246"/>
        <item x="203"/>
        <item x="64"/>
        <item x="26"/>
        <item m="1" x="253"/>
        <item m="1" x="307"/>
        <item m="1" x="321"/>
        <item m="1" x="319"/>
        <item x="183"/>
        <item m="1" x="311"/>
        <item m="1" x="336"/>
        <item m="1" x="309"/>
        <item x="86"/>
        <item x="132"/>
        <item x="24"/>
        <item x="48"/>
        <item x="13"/>
        <item x="176"/>
        <item x="68"/>
        <item x="11"/>
        <item m="1" x="278"/>
        <item m="1" x="320"/>
        <item x="0"/>
        <item m="1" x="330"/>
        <item x="69"/>
        <item m="1" x="251"/>
        <item x="37"/>
        <item m="1" x="290"/>
        <item x="205"/>
        <item x="177"/>
        <item x="211"/>
        <item m="1" x="332"/>
        <item x="136"/>
        <item x="187"/>
        <item m="1" x="270"/>
        <item m="1" x="358"/>
        <item m="1" x="339"/>
        <item m="1" x="286"/>
        <item m="1" x="331"/>
        <item m="1" x="337"/>
        <item x="125"/>
        <item x="44"/>
        <item m="1" x="260"/>
        <item x="172"/>
        <item x="89"/>
        <item x="1"/>
        <item x="62"/>
        <item x="233"/>
        <item m="1" x="252"/>
        <item m="1" x="308"/>
        <item m="1" x="351"/>
        <item x="142"/>
        <item x="166"/>
        <item x="149"/>
        <item m="1" x="323"/>
        <item m="1" x="269"/>
        <item x="16"/>
        <item x="55"/>
        <item m="1" x="305"/>
        <item x="213"/>
        <item m="1" x="257"/>
        <item m="1" x="324"/>
        <item m="1" x="315"/>
        <item x="23"/>
        <item x="106"/>
        <item x="241"/>
        <item x="47"/>
        <item x="218"/>
        <item m="1" x="287"/>
        <item x="217"/>
        <item x="67"/>
        <item x="54"/>
        <item x="9"/>
        <item m="1" x="284"/>
        <item m="1" x="249"/>
        <item m="1" x="259"/>
        <item x="108"/>
        <item x="17"/>
        <item x="129"/>
        <item m="1" x="294"/>
        <item x="156"/>
        <item x="82"/>
        <item x="58"/>
        <item x="122"/>
        <item x="95"/>
        <item m="1" x="273"/>
        <item m="1" x="301"/>
        <item m="1" x="310"/>
        <item x="147"/>
        <item x="84"/>
        <item x="206"/>
        <item x="135"/>
        <item m="1" x="345"/>
        <item x="65"/>
        <item x="199"/>
        <item x="109"/>
        <item x="124"/>
        <item m="1" x="341"/>
        <item x="45"/>
        <item x="158"/>
        <item x="113"/>
        <item m="1" x="274"/>
        <item x="83"/>
        <item x="209"/>
        <item m="1" x="317"/>
        <item m="1" x="279"/>
        <item x="167"/>
        <item m="1" x="242"/>
        <item x="212"/>
        <item x="75"/>
        <item m="1" x="262"/>
        <item x="181"/>
        <item x="97"/>
        <item m="1" x="267"/>
        <item m="1" x="338"/>
        <item m="1" x="276"/>
        <item m="1" x="243"/>
        <item x="6"/>
        <item x="74"/>
        <item m="1" x="297"/>
        <item m="1" x="346"/>
        <item x="140"/>
        <item m="1" x="303"/>
        <item x="111"/>
        <item x="157"/>
        <item m="1" x="295"/>
        <item x="7"/>
        <item x="116"/>
        <item x="179"/>
        <item x="162"/>
        <item m="1" x="250"/>
        <item x="93"/>
        <item x="215"/>
        <item x="134"/>
        <item x="38"/>
        <item x="216"/>
        <item m="1" x="322"/>
        <item m="1" x="329"/>
        <item m="1" x="334"/>
        <item x="123"/>
        <item x="73"/>
        <item m="1" x="271"/>
        <item x="96"/>
        <item m="1" x="326"/>
        <item m="1" x="282"/>
        <item m="1" x="342"/>
        <item x="57"/>
        <item x="56"/>
        <item x="112"/>
        <item x="120"/>
        <item x="141"/>
        <item x="99"/>
        <item x="59"/>
        <item m="1" x="356"/>
        <item m="1" x="353"/>
        <item x="240"/>
        <item m="1" x="312"/>
        <item m="1" x="288"/>
        <item m="1" x="293"/>
        <item x="101"/>
        <item x="15"/>
        <item x="100"/>
        <item m="1" x="285"/>
        <item m="1" x="275"/>
        <item x="72"/>
        <item m="1" x="302"/>
        <item x="63"/>
        <item m="1" x="268"/>
        <item x="18"/>
        <item x="192"/>
        <item x="230"/>
        <item x="204"/>
        <item x="171"/>
        <item x="193"/>
        <item x="118"/>
        <item m="1" x="343"/>
        <item x="117"/>
        <item x="28"/>
        <item x="228"/>
        <item m="1" x="258"/>
        <item x="79"/>
        <item x="130"/>
        <item m="1" x="352"/>
        <item x="221"/>
        <item m="1" x="314"/>
        <item x="175"/>
        <item x="36"/>
        <item x="127"/>
        <item x="85"/>
        <item x="10"/>
        <item x="229"/>
        <item x="223"/>
        <item x="4"/>
        <item x="119"/>
        <item m="1" x="354"/>
        <item x="196"/>
        <item m="1" x="254"/>
        <item x="128"/>
        <item m="1" x="244"/>
        <item x="224"/>
        <item m="1" x="289"/>
        <item x="185"/>
        <item x="66"/>
        <item x="152"/>
        <item x="151"/>
        <item x="155"/>
        <item x="14"/>
        <item x="21"/>
        <item x="25"/>
        <item x="29"/>
        <item x="40"/>
        <item x="41"/>
        <item x="49"/>
        <item x="71"/>
        <item x="78"/>
        <item x="91"/>
        <item x="94"/>
        <item x="110"/>
        <item x="114"/>
        <item x="115"/>
        <item x="126"/>
        <item x="133"/>
        <item x="144"/>
        <item x="150"/>
        <item x="159"/>
        <item x="160"/>
        <item x="161"/>
        <item x="168"/>
        <item x="169"/>
        <item x="170"/>
        <item x="174"/>
        <item x="178"/>
        <item x="184"/>
        <item x="186"/>
        <item x="188"/>
        <item x="189"/>
        <item x="190"/>
        <item x="194"/>
        <item x="197"/>
        <item x="200"/>
        <item x="201"/>
        <item x="207"/>
        <item x="210"/>
        <item x="225"/>
        <item x="226"/>
        <item x="227"/>
        <item x="232"/>
        <item x="237"/>
        <item x="239"/>
        <item t="default"/>
      </items>
    </pivotField>
    <pivotField axis="axisRow" compact="0" outline="0" subtotalTop="0" showAll="0" defaultSubtotal="0">
      <items count="475">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6"/>
        <item x="47"/>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6">
    <field x="0"/>
    <field x="1"/>
    <field x="6"/>
    <field x="3"/>
    <field x="4"/>
    <field x="5"/>
  </rowFields>
  <rowItems count="14">
    <i>
      <x v="1"/>
      <x v="13"/>
      <x v="1"/>
      <x v="41"/>
      <x v="8"/>
      <x v="291"/>
    </i>
    <i r="2">
      <x v="24"/>
      <x v="14"/>
      <x v="4"/>
      <x v="42"/>
    </i>
    <i r="2">
      <x v="102"/>
      <x v="41"/>
      <x v="4"/>
      <x v="123"/>
    </i>
    <i r="2">
      <x v="132"/>
      <x v="8"/>
      <x v="4"/>
      <x v="331"/>
    </i>
    <i r="2">
      <x v="134"/>
      <x v="41"/>
      <x v="8"/>
      <x v="291"/>
    </i>
    <i r="2">
      <x v="155"/>
      <x v="41"/>
      <x v="4"/>
      <x v="79"/>
    </i>
    <i r="2">
      <x v="184"/>
      <x v="29"/>
      <x v="4"/>
      <x v="307"/>
    </i>
    <i r="2">
      <x v="387"/>
      <x v="41"/>
      <x v="8"/>
      <x v="291"/>
    </i>
    <i r="2">
      <x v="392"/>
      <x v="29"/>
      <x v="5"/>
      <x v="297"/>
    </i>
    <i r="2">
      <x v="393"/>
      <x v="29"/>
      <x v="4"/>
      <x v="188"/>
    </i>
    <i r="2">
      <x v="414"/>
      <x v="29"/>
      <x v="7"/>
      <x v="326"/>
    </i>
    <i t="default" r="1">
      <x v="13"/>
    </i>
    <i t="default">
      <x v="1"/>
    </i>
    <i t="grand">
      <x/>
    </i>
  </rowItems>
  <colFields count="1">
    <field x="7"/>
  </colFields>
  <colItems count="4">
    <i>
      <x/>
    </i>
    <i>
      <x v="1"/>
    </i>
    <i>
      <x v="5"/>
    </i>
    <i t="grand">
      <x/>
    </i>
  </colItems>
  <pageFields count="1">
    <pageField fld="2" hier="0"/>
  </pageFields>
  <dataFields count="1">
    <dataField name="Sum of Grand Total" fld="12" baseField="0" baseItem="0"/>
  </dataFields>
  <formats count="13">
    <format dxfId="0">
      <pivotArea outline="0" fieldPosition="0">
        <references count="3">
          <reference field="0" count="1">
            <x v="0"/>
          </reference>
          <reference field="1" count="1">
            <x v="0"/>
          </reference>
          <reference field="6" count="17">
            <x v="16"/>
            <x v="38"/>
            <x v="47"/>
            <x v="49"/>
            <x v="70"/>
            <x v="71"/>
            <x v="125"/>
            <x v="154"/>
            <x v="270"/>
            <x v="271"/>
            <x v="272"/>
            <x v="273"/>
            <x v="293"/>
            <x v="325"/>
            <x v="326"/>
            <x v="335"/>
            <x v="340"/>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1" defaultSubtotal="1" count="0"/>
        </references>
      </pivotArea>
    </format>
    <format dxfId="2">
      <pivotArea outline="0" fieldPosition="0" dataOnly="0">
        <references count="1">
          <reference field="1" defaultSubtotal="1" count="0"/>
        </references>
      </pivotArea>
    </format>
    <format dxfId="3">
      <pivotArea outline="0" fieldPosition="0" dataOnly="0" labelOnly="1">
        <references count="1">
          <reference field="0" count="1">
            <x v="0"/>
          </reference>
        </references>
      </pivotArea>
    </format>
    <format dxfId="3">
      <pivotArea outline="0" fieldPosition="0" dataOnly="0" labelOnly="1">
        <references count="1">
          <reference field="7" count="4">
            <x v="0"/>
            <x v="1"/>
            <x v="4"/>
            <x v="5"/>
          </reference>
        </references>
      </pivotArea>
    </format>
    <format dxfId="3">
      <pivotArea outline="0" fieldPosition="0" dataOnly="0" labelOnly="1">
        <references count="3">
          <reference field="0" count="1">
            <x v="0"/>
          </reference>
          <reference field="1" count="0"/>
          <reference field="6" count="12">
            <x v="5"/>
            <x v="76"/>
            <x v="115"/>
            <x v="116"/>
            <x v="260"/>
            <x v="323"/>
            <x v="374"/>
            <x v="375"/>
            <x v="376"/>
            <x v="377"/>
            <x v="378"/>
            <x v="379"/>
          </reference>
        </references>
      </pivotArea>
    </format>
    <format dxfId="3">
      <pivotArea outline="0" fieldPosition="0" dataOnly="0" labelOnly="1">
        <references count="3">
          <reference field="0" count="1">
            <x v="1"/>
          </reference>
          <reference field="1" count="0"/>
          <reference field="6" count="13">
            <x v="54"/>
            <x v="55"/>
            <x v="72"/>
            <x v="74"/>
            <x v="80"/>
            <x v="98"/>
            <x v="99"/>
            <x v="194"/>
            <x v="382"/>
            <x v="383"/>
            <x v="384"/>
            <x v="385"/>
            <x v="386"/>
          </reference>
        </references>
      </pivotArea>
    </format>
    <format dxfId="3">
      <pivotArea outline="0" fieldPosition="0" dataOnly="0" labelOnly="1">
        <references count="3">
          <reference field="0" count="1">
            <x v="1"/>
          </reference>
          <reference field="1" count="0"/>
          <reference field="6" count="14">
            <x v="1"/>
            <x v="24"/>
            <x v="25"/>
            <x v="26"/>
            <x v="27"/>
            <x v="102"/>
            <x v="132"/>
            <x v="134"/>
            <x v="155"/>
            <x v="156"/>
            <x v="184"/>
            <x v="212"/>
            <x v="362"/>
            <x v="387"/>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7"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1">
        <item x="0"/>
        <item x="1"/>
        <item x="2"/>
        <item x="3"/>
        <item x="5"/>
        <item x="6"/>
        <item x="15"/>
        <item x="7"/>
        <item x="8"/>
        <item x="9"/>
        <item x="10"/>
        <item x="11"/>
        <item x="12"/>
        <item x="13"/>
        <item x="14"/>
        <item x="16"/>
        <item x="17"/>
        <item x="18"/>
        <item x="19"/>
        <item x="20"/>
        <item m="1" x="29"/>
        <item x="21"/>
        <item x="22"/>
        <item m="1" x="28"/>
        <item x="23"/>
        <item x="24"/>
        <item x="25"/>
        <item x="26"/>
        <item h="1" x="4"/>
        <item x="27"/>
        <item t="default"/>
      </items>
    </pivotField>
    <pivotField axis="axisPage" compact="0" outline="0" subtotalTop="0" showAll="0">
      <items count="6">
        <item h="1" x="3"/>
        <item x="1"/>
        <item x="0"/>
        <item h="1" x="2"/>
        <item h="1" x="4"/>
        <item t="default"/>
      </items>
    </pivotField>
    <pivotField compact="0" outline="0" subtotalTop="0" showAll="0"/>
    <pivotField compact="0" outline="0" subtotalTop="0" showAll="0"/>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x="47"/>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46"/>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0"/>
    <field x="1"/>
  </rowFields>
  <rowItems count="32">
    <i>
      <x/>
      <x/>
    </i>
    <i r="1">
      <x v="1"/>
    </i>
    <i r="1">
      <x v="2"/>
    </i>
    <i r="1">
      <x v="3"/>
    </i>
    <i t="default">
      <x/>
    </i>
    <i>
      <x v="1"/>
      <x v="4"/>
    </i>
    <i r="1">
      <x v="5"/>
    </i>
    <i r="1">
      <x v="6"/>
    </i>
    <i r="1">
      <x v="7"/>
    </i>
    <i r="1">
      <x v="8"/>
    </i>
    <i r="1">
      <x v="9"/>
    </i>
    <i r="1">
      <x v="10"/>
    </i>
    <i r="1">
      <x v="11"/>
    </i>
    <i r="1">
      <x v="12"/>
    </i>
    <i r="1">
      <x v="13"/>
    </i>
    <i r="1">
      <x v="14"/>
    </i>
    <i t="default">
      <x v="1"/>
    </i>
    <i>
      <x v="2"/>
      <x v="15"/>
    </i>
    <i r="1">
      <x v="16"/>
    </i>
    <i r="1">
      <x v="17"/>
    </i>
    <i r="1">
      <x v="18"/>
    </i>
    <i r="1">
      <x v="19"/>
    </i>
    <i t="default">
      <x v="2"/>
    </i>
    <i>
      <x v="3"/>
      <x v="21"/>
    </i>
    <i r="1">
      <x v="22"/>
    </i>
    <i t="default">
      <x v="3"/>
    </i>
    <i>
      <x v="4"/>
      <x v="24"/>
    </i>
    <i r="1">
      <x v="25"/>
    </i>
    <i r="1">
      <x v="26"/>
    </i>
    <i r="1">
      <x v="27"/>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
  </dataFields>
  <formats count="71">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4">
      <pivotArea outline="0" fieldPosition="0" dataOnly="0">
        <references count="1">
          <reference field="0" defaultSubtotal="1" count="0"/>
        </references>
      </pivotArea>
    </format>
    <format dxfId="5">
      <pivotArea outline="0" fieldPosition="0" dataOnly="0">
        <references count="1">
          <reference field="1" defaultSubtotal="1" count="0"/>
        </references>
      </pivotArea>
    </format>
    <format dxfId="1">
      <pivotArea outline="0" fieldPosition="0" dataOnly="0" grandRow="1"/>
    </format>
    <format dxfId="3">
      <pivotArea outline="0" fieldPosition="0" dataOnly="0" labelOnly="1">
        <references count="1">
          <reference field="0" count="1">
            <x v="0"/>
          </reference>
        </references>
      </pivotArea>
    </format>
    <format dxfId="3">
      <pivotArea outline="0" fieldPosition="0" dataOnly="0" labelOnly="1">
        <references count="1">
          <reference field="0" count="1">
            <x v="1"/>
          </reference>
        </references>
      </pivotArea>
    </format>
    <format dxfId="3">
      <pivotArea outline="0" fieldPosition="0" dataOnly="0" labelOnly="1">
        <references count="1">
          <reference field="0" count="1">
            <x v="2"/>
          </reference>
        </references>
      </pivotArea>
    </format>
    <format dxfId="3">
      <pivotArea outline="0" fieldPosition="0" dataOnly="0" labelOnly="1">
        <references count="1">
          <reference field="0" count="1">
            <x v="3"/>
          </reference>
        </references>
      </pivotArea>
    </format>
    <format dxfId="3">
      <pivotArea outline="0" fieldPosition="0" dataOnly="0" labelOnly="1">
        <references count="1">
          <reference field="0" count="1">
            <x v="4"/>
          </reference>
        </references>
      </pivotArea>
    </format>
    <format dxfId="6">
      <pivotArea outline="0" fieldPosition="0" dataOnly="0" type="all"/>
    </format>
    <format dxfId="2">
      <pivotArea outline="0" fieldPosition="0" dataOnly="0">
        <references count="1">
          <reference field="0" defaultSubtotal="1" count="0"/>
        </references>
      </pivotArea>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0" axis="axisRow" dataOnly="0" field="0" labelOnly="1" type="button"/>
    </format>
    <format dxfId="2">
      <pivotArea outline="0" fieldPosition="1" axis="axisRow" dataOnly="0" field="1" labelOnly="1" type="button"/>
    </format>
    <format dxfId="2">
      <pivotArea outline="0" fieldPosition="0" axis="axisCol"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0" axis="axisRow" dataOnly="0" field="0" labelOnly="1" type="button"/>
    </format>
    <format dxfId="3">
      <pivotArea outline="0" fieldPosition="1" axis="axisRow" dataOnly="0" field="1" labelOnly="1" type="button"/>
    </format>
    <format dxfId="3">
      <pivotArea outline="0" fieldPosition="0" axis="axisCol"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5"/>
            <x v="16"/>
            <x v="17"/>
            <x v="18"/>
            <x v="19"/>
          </reference>
        </references>
      </pivotArea>
    </format>
    <format dxfId="13">
      <pivotArea outline="0" fieldPosition="0" dataOnly="0" labelOnly="1">
        <references count="2">
          <reference field="0" count="1">
            <x v="3"/>
          </reference>
          <reference field="1" count="3">
            <x v="20"/>
            <x v="21"/>
            <x v="22"/>
          </reference>
        </references>
      </pivotArea>
    </format>
    <format dxfId="13">
      <pivotArea outline="0" fieldPosition="0" dataOnly="0" labelOnly="1">
        <references count="2">
          <reference field="0" count="1">
            <x v="4"/>
          </reference>
          <reference field="1" count="4">
            <x v="24"/>
            <x v="25"/>
            <x v="26"/>
            <x v="27"/>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3">
      <pivotArea outline="0" fieldPosition="0" dataOnly="0" labelOnly="1">
        <references count="2">
          <reference field="0" count="1">
            <x v="4"/>
          </reference>
          <reference field="1" count="4">
            <x v="24"/>
            <x v="25"/>
            <x v="26"/>
            <x v="27"/>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I130" firstHeaderRow="1" firstDataRow="3" firstDataCol="2" rowPageCount="2" colPageCount="1"/>
  <pivotFields count="13">
    <pivotField compact="0" outline="0" subtotalTop="0" showAll="0"/>
    <pivotField compact="0" outline="0" subtotalTop="0" showAll="0"/>
    <pivotField axis="axisPage" compact="0" outline="0" subtotalTop="0" showAll="0">
      <items count="6">
        <item h="1" x="3"/>
        <item x="1"/>
        <item x="0"/>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x="6"/>
        <item m="1" x="47"/>
        <item x="13"/>
        <item x="33"/>
        <item x="39"/>
        <item x="34"/>
        <item x="35"/>
        <item x="14"/>
        <item x="3"/>
        <item x="36"/>
        <item x="4"/>
        <item x="15"/>
        <item x="5"/>
        <item x="28"/>
        <item x="40"/>
        <item x="8"/>
        <item x="16"/>
        <item x="7"/>
        <item x="1"/>
        <item x="17"/>
        <item x="18"/>
        <item x="29"/>
        <item x="12"/>
        <item x="26"/>
        <item x="41"/>
        <item x="42"/>
        <item t="default"/>
      </items>
    </pivotField>
    <pivotField axis="axisCol" compact="0" outline="0" subtotalTop="0" showAll="0" defaultSubtotal="0">
      <items count="15">
        <item h="1" x="5"/>
        <item h="1" x="4"/>
        <item h="1" x="11"/>
        <item h="1" x="12"/>
        <item h="1" x="6"/>
        <item h="1" x="0"/>
        <item h="1" x="1"/>
        <item h="1" x="2"/>
        <item x="7"/>
        <item h="1" x="9"/>
        <item h="1" x="3"/>
        <item h="1" m="1" x="13"/>
        <item h="1" m="1" x="14"/>
        <item h="1" x="10"/>
        <item h="1" x="8"/>
      </items>
    </pivotField>
    <pivotField axis="axisRow" compact="0" outline="0" subtotalTop="0" showAll="0">
      <items count="360">
        <item x="19"/>
        <item x="222"/>
        <item m="1" x="263"/>
        <item m="1" x="296"/>
        <item x="22"/>
        <item x="191"/>
        <item m="1" x="327"/>
        <item x="238"/>
        <item x="173"/>
        <item x="121"/>
        <item x="70"/>
        <item x="51"/>
        <item x="60"/>
        <item m="1" x="299"/>
        <item x="153"/>
        <item x="138"/>
        <item m="1" x="328"/>
        <item m="1" x="255"/>
        <item x="148"/>
        <item m="1" x="280"/>
        <item m="1" x="304"/>
        <item x="180"/>
        <item m="1" x="248"/>
        <item m="1" x="277"/>
        <item m="1" x="316"/>
        <item x="88"/>
        <item x="214"/>
        <item m="1" x="313"/>
        <item x="8"/>
        <item x="107"/>
        <item x="146"/>
        <item m="1" x="355"/>
        <item x="182"/>
        <item x="53"/>
        <item x="50"/>
        <item x="31"/>
        <item x="61"/>
        <item x="236"/>
        <item x="154"/>
        <item m="1" x="283"/>
        <item m="1" x="261"/>
        <item m="1" x="306"/>
        <item x="87"/>
        <item x="235"/>
        <item x="90"/>
        <item x="163"/>
        <item x="102"/>
        <item x="202"/>
        <item m="1" x="291"/>
        <item m="1" x="256"/>
        <item x="39"/>
        <item m="1" x="347"/>
        <item m="1" x="266"/>
        <item x="165"/>
        <item x="34"/>
        <item x="32"/>
        <item x="231"/>
        <item x="164"/>
        <item m="1" x="349"/>
        <item x="104"/>
        <item x="155"/>
        <item x="103"/>
        <item m="1" x="335"/>
        <item x="81"/>
        <item x="2"/>
        <item x="143"/>
        <item x="105"/>
        <item x="92"/>
        <item x="43"/>
        <item x="137"/>
        <item m="1" x="357"/>
        <item m="1" x="265"/>
        <item m="1" x="247"/>
        <item m="1" x="298"/>
        <item m="1" x="325"/>
        <item m="1" x="340"/>
        <item m="1" x="344"/>
        <item x="145"/>
        <item x="195"/>
        <item m="1" x="292"/>
        <item x="131"/>
        <item x="3"/>
        <item x="27"/>
        <item x="208"/>
        <item m="1" x="333"/>
        <item m="1" x="300"/>
        <item x="76"/>
        <item x="5"/>
        <item m="1" x="350"/>
        <item m="1" x="318"/>
        <item x="219"/>
        <item x="77"/>
        <item x="234"/>
        <item x="198"/>
        <item m="1" x="272"/>
        <item x="20"/>
        <item m="1" x="264"/>
        <item m="1" x="348"/>
        <item x="33"/>
        <item x="12"/>
        <item x="98"/>
        <item x="30"/>
        <item m="1" x="245"/>
        <item x="46"/>
        <item x="80"/>
        <item x="52"/>
        <item x="35"/>
        <item x="139"/>
        <item m="1" x="281"/>
        <item x="220"/>
        <item x="42"/>
        <item m="1" x="246"/>
        <item x="203"/>
        <item x="64"/>
        <item x="26"/>
        <item m="1" x="253"/>
        <item m="1" x="307"/>
        <item m="1" x="321"/>
        <item m="1" x="319"/>
        <item x="183"/>
        <item m="1" x="311"/>
        <item m="1" x="336"/>
        <item m="1" x="309"/>
        <item x="86"/>
        <item x="132"/>
        <item x="24"/>
        <item x="48"/>
        <item x="13"/>
        <item x="176"/>
        <item x="68"/>
        <item x="11"/>
        <item m="1" x="278"/>
        <item m="1" x="320"/>
        <item x="0"/>
        <item m="1" x="330"/>
        <item x="69"/>
        <item m="1" x="251"/>
        <item x="37"/>
        <item m="1" x="290"/>
        <item x="205"/>
        <item x="177"/>
        <item x="211"/>
        <item m="1" x="332"/>
        <item x="136"/>
        <item x="187"/>
        <item m="1" x="270"/>
        <item m="1" x="358"/>
        <item m="1" x="339"/>
        <item m="1" x="286"/>
        <item m="1" x="331"/>
        <item m="1" x="337"/>
        <item x="125"/>
        <item x="44"/>
        <item m="1" x="260"/>
        <item x="172"/>
        <item x="89"/>
        <item x="1"/>
        <item x="62"/>
        <item x="233"/>
        <item m="1" x="252"/>
        <item m="1" x="308"/>
        <item m="1" x="351"/>
        <item x="142"/>
        <item x="166"/>
        <item x="149"/>
        <item m="1" x="323"/>
        <item m="1" x="269"/>
        <item x="16"/>
        <item x="55"/>
        <item m="1" x="305"/>
        <item x="213"/>
        <item m="1" x="257"/>
        <item m="1" x="324"/>
        <item m="1" x="315"/>
        <item x="23"/>
        <item x="106"/>
        <item x="241"/>
        <item x="47"/>
        <item x="218"/>
        <item m="1" x="287"/>
        <item x="217"/>
        <item x="67"/>
        <item x="54"/>
        <item x="9"/>
        <item m="1" x="284"/>
        <item m="1" x="249"/>
        <item m="1" x="259"/>
        <item x="108"/>
        <item x="17"/>
        <item x="129"/>
        <item m="1" x="294"/>
        <item x="156"/>
        <item x="82"/>
        <item x="58"/>
        <item x="122"/>
        <item x="95"/>
        <item m="1" x="273"/>
        <item m="1" x="301"/>
        <item m="1" x="310"/>
        <item x="147"/>
        <item x="84"/>
        <item x="206"/>
        <item x="135"/>
        <item m="1" x="345"/>
        <item x="65"/>
        <item x="199"/>
        <item x="109"/>
        <item x="124"/>
        <item m="1" x="341"/>
        <item x="45"/>
        <item x="158"/>
        <item x="113"/>
        <item m="1" x="274"/>
        <item x="83"/>
        <item x="209"/>
        <item m="1" x="317"/>
        <item m="1" x="279"/>
        <item x="167"/>
        <item m="1" x="242"/>
        <item x="212"/>
        <item x="75"/>
        <item m="1" x="262"/>
        <item x="181"/>
        <item x="97"/>
        <item m="1" x="267"/>
        <item m="1" x="338"/>
        <item m="1" x="276"/>
        <item m="1" x="243"/>
        <item x="6"/>
        <item x="74"/>
        <item x="152"/>
        <item m="1" x="297"/>
        <item m="1" x="346"/>
        <item x="140"/>
        <item m="1" x="303"/>
        <item x="111"/>
        <item x="157"/>
        <item m="1" x="295"/>
        <item x="7"/>
        <item x="116"/>
        <item x="179"/>
        <item x="162"/>
        <item m="1" x="250"/>
        <item x="93"/>
        <item x="215"/>
        <item x="134"/>
        <item x="38"/>
        <item x="216"/>
        <item m="1" x="322"/>
        <item m="1" x="329"/>
        <item m="1" x="334"/>
        <item x="123"/>
        <item x="73"/>
        <item m="1" x="271"/>
        <item x="96"/>
        <item m="1" x="326"/>
        <item m="1" x="282"/>
        <item m="1" x="342"/>
        <item x="57"/>
        <item x="56"/>
        <item x="112"/>
        <item x="120"/>
        <item x="141"/>
        <item x="99"/>
        <item x="151"/>
        <item x="59"/>
        <item m="1" x="356"/>
        <item m="1" x="353"/>
        <item x="240"/>
        <item m="1" x="312"/>
        <item m="1" x="288"/>
        <item m="1" x="293"/>
        <item x="101"/>
        <item x="15"/>
        <item x="100"/>
        <item m="1" x="285"/>
        <item m="1" x="275"/>
        <item x="72"/>
        <item m="1" x="302"/>
        <item x="63"/>
        <item m="1" x="268"/>
        <item x="18"/>
        <item x="192"/>
        <item x="230"/>
        <item x="204"/>
        <item x="171"/>
        <item x="193"/>
        <item x="118"/>
        <item m="1" x="343"/>
        <item x="117"/>
        <item x="28"/>
        <item x="228"/>
        <item m="1" x="258"/>
        <item x="79"/>
        <item x="130"/>
        <item m="1" x="352"/>
        <item x="221"/>
        <item m="1" x="314"/>
        <item x="175"/>
        <item x="36"/>
        <item x="127"/>
        <item x="85"/>
        <item x="10"/>
        <item x="229"/>
        <item x="223"/>
        <item x="4"/>
        <item x="119"/>
        <item m="1" x="354"/>
        <item x="196"/>
        <item m="1" x="254"/>
        <item x="128"/>
        <item m="1" x="244"/>
        <item x="224"/>
        <item m="1" x="289"/>
        <item x="185"/>
        <item x="66"/>
        <item x="14"/>
        <item x="21"/>
        <item x="25"/>
        <item x="29"/>
        <item x="40"/>
        <item x="41"/>
        <item x="49"/>
        <item x="71"/>
        <item x="78"/>
        <item x="91"/>
        <item x="94"/>
        <item x="110"/>
        <item x="114"/>
        <item x="115"/>
        <item x="126"/>
        <item x="133"/>
        <item x="144"/>
        <item x="150"/>
        <item x="159"/>
        <item x="160"/>
        <item x="161"/>
        <item x="168"/>
        <item x="169"/>
        <item x="170"/>
        <item x="174"/>
        <item x="178"/>
        <item x="184"/>
        <item x="186"/>
        <item x="188"/>
        <item x="189"/>
        <item x="190"/>
        <item x="194"/>
        <item x="197"/>
        <item x="200"/>
        <item x="201"/>
        <item x="207"/>
        <item x="210"/>
        <item x="225"/>
        <item x="226"/>
        <item x="227"/>
        <item x="232"/>
        <item x="237"/>
        <item x="239"/>
        <item t="default"/>
      </items>
    </pivotField>
    <pivotField axis="axisPage" compact="0" outline="0" subtotalTop="0" showAll="0">
      <items count="476">
        <item m="1" x="460"/>
        <item x="92"/>
        <item m="1" x="462"/>
        <item m="1" x="463"/>
        <item m="1" x="356"/>
        <item x="40"/>
        <item m="1" x="308"/>
        <item m="1" x="408"/>
        <item x="280"/>
        <item x="187"/>
        <item x="221"/>
        <item x="10"/>
        <item x="11"/>
        <item m="1" x="452"/>
        <item x="13"/>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4"/>
        <item x="12"/>
        <item x="121"/>
        <item m="1" x="333"/>
        <item m="1" x="415"/>
        <item x="120"/>
        <item x="98"/>
        <item x="78"/>
        <item m="1" x="403"/>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57"/>
        <item x="59"/>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5"/>
        <item x="118"/>
        <item x="116"/>
        <item x="117"/>
        <item m="1" x="296"/>
        <item x="103"/>
        <item m="1" x="287"/>
        <item m="1" x="456"/>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m="1" x="459"/>
        <item x="136"/>
        <item x="131"/>
        <item x="282"/>
        <item x="139"/>
        <item m="1" x="343"/>
        <item m="1" x="469"/>
        <item x="127"/>
        <item x="132"/>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h="1" x="0"/>
        <item x="211"/>
        <item m="1" x="448"/>
        <item x="153"/>
        <item m="1" x="424"/>
        <item x="46"/>
        <item x="47"/>
        <item m="1" x="349"/>
        <item m="1" x="337"/>
        <item x="149"/>
        <item x="150"/>
        <item x="164"/>
        <item x="49"/>
        <item m="1" x="354"/>
        <item n="Transfer Data from S. Pole to UW Data Warehouse and Archive at S. Pole. " x="111"/>
        <item m="1" x="426"/>
        <item n="Maintain Data Warehouse Standards, Software (Ingest), Data Access (FTP) and Web Interface." x="109"/>
        <item m="1" x="332"/>
        <item m="1" x="467"/>
        <item m="1" x="451"/>
        <item x="126"/>
        <item m="1" x="384"/>
        <item m="1" x="425"/>
        <item m="1" x="438"/>
        <item m="1" x="359"/>
        <item m="1" x="443"/>
        <item x="143"/>
        <item m="1" x="406"/>
        <item m="1" x="375"/>
        <item x="175"/>
        <item m="1" x="355"/>
        <item m="1" x="404"/>
        <item m="1" x="362"/>
        <item m="1" x="367"/>
        <item x="210"/>
        <item h="1" x="17"/>
        <item x="32"/>
        <item x="34"/>
        <item x="35"/>
        <item x="30"/>
        <item x="31"/>
        <item x="33"/>
        <item x="43"/>
        <item x="53"/>
        <item x="60"/>
        <item x="61"/>
        <item m="1" x="401"/>
        <item x="62"/>
        <item x="63"/>
        <item x="94"/>
        <item n="Simulation production &amp; data processing software framework (IceProd), and simulation programs" x="104"/>
        <item x="105"/>
        <item x="207"/>
        <item x="85"/>
        <item x="88"/>
        <item x="91"/>
        <item x="106"/>
        <item x="113"/>
        <item x="128"/>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3"/>
    <field x="5"/>
  </rowFields>
  <rowItems count="124">
    <i>
      <x v="1"/>
      <x v="1"/>
    </i>
    <i t="default">
      <x v="1"/>
    </i>
    <i>
      <x v="2"/>
      <x v="304"/>
    </i>
    <i r="1">
      <x v="340"/>
    </i>
    <i t="default">
      <x v="2"/>
    </i>
    <i>
      <x v="4"/>
      <x v="207"/>
    </i>
    <i r="1">
      <x v="214"/>
    </i>
    <i t="default">
      <x v="4"/>
    </i>
    <i>
      <x v="5"/>
      <x v="251"/>
    </i>
    <i r="1">
      <x v="268"/>
    </i>
    <i r="1">
      <x v="286"/>
    </i>
    <i r="1">
      <x v="347"/>
    </i>
    <i t="default">
      <x v="5"/>
    </i>
    <i>
      <x v="7"/>
      <x v="46"/>
    </i>
    <i t="default">
      <x v="7"/>
    </i>
    <i>
      <x v="8"/>
      <x v="59"/>
    </i>
    <i r="1">
      <x v="322"/>
    </i>
    <i r="1">
      <x v="331"/>
    </i>
    <i r="1">
      <x v="355"/>
    </i>
    <i t="default">
      <x v="8"/>
    </i>
    <i>
      <x v="9"/>
      <x v="9"/>
    </i>
    <i r="1">
      <x v="194"/>
    </i>
    <i t="default">
      <x v="9"/>
    </i>
    <i>
      <x v="11"/>
      <x v="66"/>
    </i>
    <i r="1">
      <x v="338"/>
    </i>
    <i r="1">
      <x v="345"/>
    </i>
    <i r="1">
      <x v="346"/>
    </i>
    <i r="1">
      <x v="351"/>
    </i>
    <i t="default">
      <x v="11"/>
    </i>
    <i>
      <x v="13"/>
      <x v="258"/>
    </i>
    <i t="default">
      <x v="13"/>
    </i>
    <i>
      <x v="14"/>
      <x v="42"/>
    </i>
    <i r="1">
      <x v="334"/>
    </i>
    <i t="default">
      <x v="14"/>
    </i>
    <i>
      <x v="15"/>
      <x v="357"/>
    </i>
    <i t="default">
      <x v="15"/>
    </i>
    <i>
      <x v="18"/>
      <x v="26"/>
    </i>
    <i r="1">
      <x v="170"/>
    </i>
    <i t="default">
      <x v="18"/>
    </i>
    <i>
      <x v="19"/>
      <x v="15"/>
    </i>
    <i r="1">
      <x v="69"/>
    </i>
    <i r="1">
      <x v="143"/>
    </i>
    <i r="1">
      <x v="261"/>
    </i>
    <i r="1">
      <x v="298"/>
    </i>
    <i t="default">
      <x v="19"/>
    </i>
    <i>
      <x v="24"/>
      <x v="67"/>
    </i>
    <i t="default">
      <x v="24"/>
    </i>
    <i>
      <x v="25"/>
      <x v="29"/>
    </i>
    <i r="1">
      <x v="105"/>
    </i>
    <i r="1">
      <x v="154"/>
    </i>
    <i r="1">
      <x v="187"/>
    </i>
    <i r="1">
      <x v="206"/>
    </i>
    <i r="1">
      <x v="219"/>
    </i>
    <i r="1">
      <x v="285"/>
    </i>
    <i r="1">
      <x v="291"/>
    </i>
    <i r="1">
      <x v="339"/>
    </i>
    <i t="default">
      <x v="25"/>
    </i>
    <i>
      <x v="26"/>
      <x v="180"/>
    </i>
    <i t="default">
      <x v="26"/>
    </i>
    <i>
      <x v="28"/>
      <x v="83"/>
    </i>
    <i r="1">
      <x v="235"/>
    </i>
    <i r="1">
      <x v="303"/>
    </i>
    <i r="1">
      <x v="314"/>
    </i>
    <i r="1">
      <x v="343"/>
    </i>
    <i t="default">
      <x v="28"/>
    </i>
    <i>
      <x v="30"/>
      <x v="175"/>
    </i>
    <i t="default">
      <x v="30"/>
    </i>
    <i>
      <x v="31"/>
      <x v="189"/>
    </i>
    <i r="1">
      <x v="310"/>
    </i>
    <i t="default">
      <x v="31"/>
    </i>
    <i>
      <x v="33"/>
      <x v="252"/>
    </i>
    <i r="1">
      <x v="342"/>
    </i>
    <i t="default">
      <x v="33"/>
    </i>
    <i>
      <x v="35"/>
      <x v="100"/>
    </i>
    <i t="default">
      <x v="35"/>
    </i>
    <i>
      <x v="36"/>
      <x v="349"/>
    </i>
    <i r="1">
      <x v="350"/>
    </i>
    <i t="default">
      <x v="36"/>
    </i>
    <i>
      <x v="37"/>
      <x v="63"/>
    </i>
    <i r="1">
      <x v="104"/>
    </i>
    <i r="1">
      <x v="168"/>
    </i>
    <i r="1">
      <x v="192"/>
    </i>
    <i r="1">
      <x v="260"/>
    </i>
    <i t="default">
      <x v="37"/>
    </i>
    <i>
      <x v="38"/>
      <x v="45"/>
    </i>
    <i r="1">
      <x v="107"/>
    </i>
    <i r="1">
      <x v="162"/>
    </i>
    <i r="1">
      <x v="200"/>
    </i>
    <i r="1">
      <x v="263"/>
    </i>
    <i t="default">
      <x v="38"/>
    </i>
    <i>
      <x v="39"/>
      <x v="135"/>
    </i>
    <i t="default">
      <x v="39"/>
    </i>
    <i>
      <x v="42"/>
      <x v="239"/>
    </i>
    <i r="1">
      <x v="328"/>
    </i>
    <i r="1">
      <x v="329"/>
    </i>
    <i t="default">
      <x v="42"/>
    </i>
    <i>
      <x v="43"/>
      <x v="80"/>
    </i>
    <i r="1">
      <x v="90"/>
    </i>
    <i r="1">
      <x v="124"/>
    </i>
    <i r="1">
      <x v="163"/>
    </i>
    <i r="1">
      <x v="201"/>
    </i>
    <i r="1">
      <x v="202"/>
    </i>
    <i r="1">
      <x v="272"/>
    </i>
    <i r="1">
      <x v="284"/>
    </i>
    <i r="1">
      <x v="293"/>
    </i>
    <i t="default">
      <x v="43"/>
    </i>
    <i>
      <x v="45"/>
      <x v="37"/>
    </i>
    <i r="1">
      <x v="43"/>
    </i>
    <i r="1">
      <x v="144"/>
    </i>
    <i r="1">
      <x v="158"/>
    </i>
    <i r="1">
      <x v="287"/>
    </i>
    <i t="default">
      <x v="45"/>
    </i>
    <i>
      <x v="46"/>
      <x v="306"/>
    </i>
    <i t="default">
      <x v="46"/>
    </i>
    <i>
      <x v="48"/>
      <x v="7"/>
    </i>
    <i r="1">
      <x v="352"/>
    </i>
    <i t="default">
      <x v="48"/>
    </i>
    <i>
      <x v="49"/>
      <x v="327"/>
    </i>
    <i t="default">
      <x v="49"/>
    </i>
    <i>
      <x v="50"/>
      <x v="151"/>
    </i>
    <i r="1">
      <x v="330"/>
    </i>
    <i r="1">
      <x v="358"/>
    </i>
    <i t="default">
      <x v="50"/>
    </i>
    <i t="grand">
      <x/>
    </i>
  </rowItems>
  <colFields count="2">
    <field x="7"/>
    <field x="4"/>
  </colFields>
  <colItems count="7">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1">
      <pivotArea outline="0" fieldPosition="0" dataOnly="0" grandRow="1"/>
    </format>
    <format dxfId="6">
      <pivotArea outline="0" fieldPosition="0" dataOnly="0" type="all"/>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255" dataOnly="0" field="0" labelOnly="1" type="button"/>
    </format>
    <format dxfId="2">
      <pivotArea outline="0" fieldPosition="255" dataOnly="0" field="1" labelOnly="1" type="button"/>
    </format>
    <format dxfId="2">
      <pivotArea outline="0" fieldPosition="0" axis="axisCol"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255" dataOnly="0" field="0" labelOnly="1" type="button"/>
    </format>
    <format dxfId="3">
      <pivotArea outline="0" fieldPosition="255" dataOnly="0" field="1" labelOnly="1" type="button"/>
    </format>
    <format dxfId="3">
      <pivotArea outline="0" fieldPosition="0" axis="axisCol"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2">
      <pivotArea outline="0" fieldPosition="255" dataOnly="0" field="1" labelOnly="1" type="button"/>
    </format>
    <format dxfId="2">
      <pivotArea outline="0" fieldPosition="0" axis="axisPage" dataOnly="0" field="6" labelOnly="1" type="button"/>
    </format>
    <format dxfId="2">
      <pivotArea outline="0" fieldPosition="0" dataOnly="0" labelOnly="1">
        <references count="1">
          <reference field="7" count="0"/>
        </references>
      </pivotArea>
    </format>
    <format dxfId="2">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3">
      <pivotArea outline="0" fieldPosition="0" dataOnly="0" labelOnly="1">
        <references count="1">
          <reference field="7" defaultSubtotal="1" count="0"/>
        </references>
      </pivotArea>
    </format>
    <format dxfId="16">
      <pivotArea outline="0" fieldPosition="0" dataOnly="0" labelOnly="1">
        <references count="1">
          <reference field="7" count="0"/>
        </references>
      </pivotArea>
    </format>
    <format dxfId="16">
      <pivotArea outline="0" fieldPosition="0" dataOnly="0" labelOnly="1" offset="IV1">
        <references count="1">
          <reference field="7" defaultSubtotal="1" count="0"/>
        </references>
      </pivotArea>
    </format>
    <format dxfId="2">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2">
      <pivotArea outline="0" fieldPosition="0" axis="axisRow" dataOnly="0" field="3" labelOnly="1" type="button"/>
    </format>
    <format dxfId="11">
      <pivotArea outline="0" fieldPosition="0" dataOnly="0" type="all"/>
    </format>
    <format dxfId="2">
      <pivotArea outline="0" fieldPosition="0" dataOnly="0">
        <references count="1">
          <reference field="7" defaultSubtotal="1" count="0"/>
        </references>
      </pivotArea>
    </format>
    <format dxfId="16">
      <pivotArea outline="0" fieldPosition="0" dataOnly="0" labelOnly="1" offset="IV256">
        <references count="1">
          <reference field="7" defaultSubtotal="1" count="0"/>
        </references>
      </pivotArea>
    </format>
    <format dxfId="16">
      <pivotArea outline="0" fieldPosition="0" dataOnly="0" labelOnly="1">
        <references count="2">
          <reference field="4" count="4">
            <x v="5"/>
            <x v="6"/>
            <x v="7"/>
            <x v="8"/>
          </reference>
          <reference field="7" count="0"/>
        </references>
      </pivotArea>
    </format>
    <format dxfId="4">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C41" firstHeaderRow="2" firstDataRow="2" firstDataCol="2" rowPageCount="3" colPageCount="1"/>
  <pivotFields count="13">
    <pivotField compact="0" outline="0" subtotalTop="0" showAll="0"/>
    <pivotField compact="0" outline="0" subtotalTop="0" showAll="0"/>
    <pivotField axis="axisRow" compact="0" outline="0" subtotalTop="0" showAll="0">
      <items count="6">
        <item h="1" x="3"/>
        <item x="1"/>
        <item x="0"/>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x="6"/>
        <item m="1" x="47"/>
        <item x="13"/>
        <item x="33"/>
        <item x="39"/>
        <item x="34"/>
        <item x="35"/>
        <item x="14"/>
        <item x="3"/>
        <item x="36"/>
        <item x="4"/>
        <item x="15"/>
        <item x="5"/>
        <item x="28"/>
        <item x="40"/>
        <item x="8"/>
        <item x="16"/>
        <item x="7"/>
        <item x="1"/>
        <item x="17"/>
        <item x="18"/>
        <item x="29"/>
        <item x="12"/>
        <item x="26"/>
        <item x="41"/>
        <item x="42"/>
        <item t="default"/>
      </items>
    </pivotField>
    <pivotField axis="axisPage" compact="0" outline="0" subtotalTop="0" showAll="0" defaultSubtotal="0">
      <items count="15">
        <item h="1" x="5"/>
        <item h="1" x="4"/>
        <item h="1" x="11"/>
        <item h="1" x="12"/>
        <item h="1" x="6"/>
        <item h="1" x="0"/>
        <item h="1" x="1"/>
        <item h="1" x="2"/>
        <item x="7"/>
        <item h="1" x="9"/>
        <item h="1" x="3"/>
        <item h="1" m="1" x="13"/>
        <item h="1" m="1" x="14"/>
        <item h="1" x="10"/>
        <item h="1" x="8"/>
      </items>
    </pivotField>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13"/>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4"/>
        <item x="12"/>
        <item x="121"/>
        <item m="1" x="333"/>
        <item m="1" x="415"/>
        <item x="120"/>
        <item x="98"/>
        <item x="78"/>
        <item m="1" x="403"/>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57"/>
        <item x="59"/>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5"/>
        <item x="118"/>
        <item x="116"/>
        <item x="117"/>
        <item m="1" x="296"/>
        <item x="103"/>
        <item m="1" x="287"/>
        <item m="1" x="456"/>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m="1" x="459"/>
        <item x="136"/>
        <item x="131"/>
        <item x="282"/>
        <item x="139"/>
        <item m="1" x="343"/>
        <item m="1" x="469"/>
        <item x="127"/>
        <item x="132"/>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h="1" x="0"/>
        <item x="211"/>
        <item m="1" x="448"/>
        <item x="153"/>
        <item m="1" x="424"/>
        <item x="46"/>
        <item x="47"/>
        <item m="1" x="349"/>
        <item m="1" x="337"/>
        <item x="149"/>
        <item x="150"/>
        <item x="164"/>
        <item x="49"/>
        <item m="1" x="354"/>
        <item n="Transfer Data from S. Pole to UW Data Warehouse and Archive at S. Pole. " x="111"/>
        <item m="1" x="426"/>
        <item n="Maintain Data Warehouse Standards, Software (Ingest), Data Access (FTP) and Web Interface." x="109"/>
        <item m="1" x="332"/>
        <item m="1" x="467"/>
        <item m="1" x="451"/>
        <item x="126"/>
        <item m="1" x="384"/>
        <item m="1" x="425"/>
        <item m="1" x="438"/>
        <item m="1" x="359"/>
        <item m="1" x="443"/>
        <item x="143"/>
        <item m="1" x="406"/>
        <item m="1" x="375"/>
        <item x="175"/>
        <item m="1" x="355"/>
        <item m="1" x="404"/>
        <item m="1" x="362"/>
        <item m="1" x="367"/>
        <item x="210"/>
        <item h="1" x="17"/>
        <item x="32"/>
        <item x="34"/>
        <item x="35"/>
        <item x="30"/>
        <item x="31"/>
        <item x="33"/>
        <item x="43"/>
        <item x="53"/>
        <item x="60"/>
        <item x="61"/>
        <item m="1" x="401"/>
        <item x="62"/>
        <item x="63"/>
        <item x="94"/>
        <item n="Simulation production &amp; data processing software framework (IceProd), and simulation programs" x="104"/>
        <item x="105"/>
        <item x="207"/>
        <item x="85"/>
        <item x="88"/>
        <item x="91"/>
        <item x="106"/>
        <item x="113"/>
        <item x="128"/>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Page" compact="0" outline="0" subtotalTop="0" showAll="0">
      <items count="7">
        <item x="0"/>
        <item x="2"/>
        <item h="1" m="1" x="5"/>
        <item h="1"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2"/>
    <field x="3"/>
  </rowFields>
  <rowItems count="35">
    <i>
      <x v="1"/>
      <x v="1"/>
    </i>
    <i r="1">
      <x v="2"/>
    </i>
    <i r="1">
      <x v="4"/>
    </i>
    <i r="1">
      <x v="5"/>
    </i>
    <i r="1">
      <x v="7"/>
    </i>
    <i r="1">
      <x v="8"/>
    </i>
    <i r="1">
      <x v="9"/>
    </i>
    <i r="1">
      <x v="11"/>
    </i>
    <i r="1">
      <x v="13"/>
    </i>
    <i r="1">
      <x v="15"/>
    </i>
    <i r="1">
      <x v="19"/>
    </i>
    <i r="1">
      <x v="25"/>
    </i>
    <i r="1">
      <x v="28"/>
    </i>
    <i r="1">
      <x v="30"/>
    </i>
    <i r="1">
      <x v="33"/>
    </i>
    <i r="1">
      <x v="37"/>
    </i>
    <i r="1">
      <x v="39"/>
    </i>
    <i r="1">
      <x v="42"/>
    </i>
    <i r="1">
      <x v="45"/>
    </i>
    <i r="1">
      <x v="46"/>
    </i>
    <i r="1">
      <x v="48"/>
    </i>
    <i r="1">
      <x v="49"/>
    </i>
    <i r="1">
      <x v="50"/>
    </i>
    <i t="default">
      <x v="1"/>
    </i>
    <i>
      <x v="2"/>
      <x v="14"/>
    </i>
    <i r="1">
      <x v="18"/>
    </i>
    <i r="1">
      <x v="24"/>
    </i>
    <i r="1">
      <x v="26"/>
    </i>
    <i r="1">
      <x v="31"/>
    </i>
    <i r="1">
      <x v="35"/>
    </i>
    <i r="1">
      <x v="36"/>
    </i>
    <i r="1">
      <x v="38"/>
    </i>
    <i r="1">
      <x v="43"/>
    </i>
    <i t="default">
      <x v="2"/>
    </i>
    <i t="grand">
      <x/>
    </i>
  </rowItems>
  <colItems count="1">
    <i/>
  </colItems>
  <pageFields count="3">
    <pageField fld="4" hier="0"/>
    <pageField fld="7" hier="0"/>
    <pageField fld="6" hier="0"/>
  </pageFields>
  <dataFields count="1">
    <dataField name="Sum of Grand Total" fld="12" baseField="0" baseItem="0" numFmtId="2"/>
  </dataFields>
  <formats count="90">
    <format dxfId="0">
      <pivotArea outline="0" fieldPosition="0" grandRow="1"/>
    </format>
    <format dxfId="1">
      <pivotArea outline="0" fieldPosition="0" dataOnly="0" grandRow="1"/>
    </format>
    <format dxfId="6">
      <pivotArea outline="0" fieldPosition="0" dataOnly="0" type="all"/>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255" dataOnly="0" field="0" labelOnly="1" type="button"/>
    </format>
    <format dxfId="2">
      <pivotArea outline="0" fieldPosition="255" dataOnly="0" field="1" labelOnly="1" type="button"/>
    </format>
    <format dxfId="2">
      <pivotArea outline="0" fieldPosition="1" axis="axisPage"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1" axis="axisPage"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255" dataOnly="0" field="0" labelOnly="1" type="button"/>
    </format>
    <format dxfId="3">
      <pivotArea outline="0" fieldPosition="255" dataOnly="0" field="1" labelOnly="1" type="button"/>
    </format>
    <format dxfId="3">
      <pivotArea outline="0" fieldPosition="1" axis="axisPage"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2"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2"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2">
      <pivotArea outline="0" fieldPosition="255" dataOnly="0" field="1" labelOnly="1" type="button"/>
    </format>
    <format dxfId="2">
      <pivotArea outline="0" fieldPosition="2" axis="axisPage" dataOnly="0" field="6" labelOnly="1" type="button"/>
    </format>
    <format dxfId="2">
      <pivotArea outline="0" fieldPosition="0" dataOnly="0" labelOnly="1">
        <references count="1">
          <reference field="7" count="0"/>
        </references>
      </pivotArea>
    </format>
    <format dxfId="2">
      <pivotArea outline="0" fieldPosition="0" dataOnly="0" grandCol="1" labelOnly="1"/>
    </format>
    <format dxfId="14">
      <pivotArea outline="0" fieldPosition="255" dataOnly="0" field="1" labelOnly="1" type="button"/>
    </format>
    <format dxfId="14">
      <pivotArea outline="0" fieldPosition="2"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2" axis="axisPage" dataOnly="0" field="6" labelOnly="1" type="button"/>
    </format>
    <format dxfId="11">
      <pivotArea outline="0" fieldPosition="1" axis="axisPage" dataOnly="0" field="7" labelOnly="1" type="button"/>
    </format>
    <format dxfId="13">
      <pivotArea outline="0" fieldPosition="255" dataOnly="0" field="1" labelOnly="1" type="button"/>
    </format>
    <format dxfId="13">
      <pivotArea outline="0" fieldPosition="2" axis="axisPage" dataOnly="0" field="6" labelOnly="1" type="button"/>
    </format>
    <format dxfId="15">
      <pivotArea outline="0" fieldPosition="255" dataOnly="0" field="1" labelOnly="1" type="button"/>
    </format>
    <format dxfId="15">
      <pivotArea outline="0" fieldPosition="2"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2" axis="axisPage" dataOnly="0" field="6" labelOnly="1" type="button"/>
    </format>
    <format dxfId="14">
      <pivotArea outline="0" fieldPosition="1" axis="axisPage"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2" axis="axisPage" dataOnly="0" field="6" labelOnly="1" type="button"/>
    </format>
    <format dxfId="13">
      <pivotArea outline="0" fieldPosition="1" axis="axisPage" dataOnly="0" field="7" labelOnly="1" type="button"/>
    </format>
    <format dxfId="13">
      <pivotArea outline="0" fieldPosition="0" dataOnly="0" labelOnly="1" type="topRight"/>
    </format>
    <format dxfId="3">
      <pivotArea outline="0" fieldPosition="0" dataOnly="0" labelOnly="1">
        <references count="1">
          <reference field="7" defaultSubtotal="1" count="0"/>
        </references>
      </pivotArea>
    </format>
    <format dxfId="16">
      <pivotArea outline="0" fieldPosition="0" dataOnly="0" labelOnly="1">
        <references count="1">
          <reference field="7" count="0"/>
        </references>
      </pivotArea>
    </format>
    <format dxfId="2">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2">
      <pivotArea outline="0" fieldPosition="1" axis="axisRow" dataOnly="0" field="3" labelOnly="1" type="button"/>
    </format>
    <format dxfId="11">
      <pivotArea outline="0" fieldPosition="0" dataOnly="0" type="all"/>
    </format>
    <format dxfId="2">
      <pivotArea outline="0" fieldPosition="0" dataOnly="0">
        <references count="1">
          <reference field="7" defaultSubtotal="1" count="0"/>
        </references>
      </pivotArea>
    </format>
    <format dxfId="16">
      <pivotArea outline="0" fieldPosition="0" dataOnly="0" labelOnly="1">
        <references count="2">
          <reference field="4" count="4">
            <x v="5"/>
            <x v="6"/>
            <x v="7"/>
            <x v="8"/>
          </reference>
          <reference field="7"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N51" firstHeaderRow="1" firstDataRow="2" firstDataCol="2" rowPageCount="1" colPageCount="1"/>
  <pivotFields count="13">
    <pivotField compact="0" outline="0" subtotalTop="0" showAll="0"/>
    <pivotField compact="0" outline="0" subtotalTop="0" showAll="0"/>
    <pivotField axis="axisRow" compact="0" outline="0" subtotalTop="0" showAll="0">
      <items count="6">
        <item h="1" x="3"/>
        <item x="0"/>
        <item x="1"/>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m="1" x="47"/>
        <item x="13"/>
        <item x="33"/>
        <item x="34"/>
        <item x="35"/>
        <item x="14"/>
        <item x="3"/>
        <item x="36"/>
        <item x="4"/>
        <item x="15"/>
        <item x="5"/>
        <item x="28"/>
        <item x="40"/>
        <item x="8"/>
        <item x="16"/>
        <item x="7"/>
        <item x="1"/>
        <item x="17"/>
        <item x="18"/>
        <item x="29"/>
        <item x="6"/>
        <item x="39"/>
        <item x="12"/>
        <item x="26"/>
        <item x="41"/>
        <item x="42"/>
        <item t="default"/>
      </items>
    </pivotField>
    <pivotField axis="axisCol" compact="0" outline="0" subtotalTop="0" showAll="0">
      <items count="16">
        <item x="5"/>
        <item x="0"/>
        <item x="1"/>
        <item x="2"/>
        <item x="7"/>
        <item x="3"/>
        <item x="4"/>
        <item x="11"/>
        <item x="6"/>
        <item m="1" x="13"/>
        <item m="1" x="14"/>
        <item x="10"/>
        <item x="8"/>
        <item x="9"/>
        <item x="12"/>
        <item t="default"/>
      </items>
    </pivotField>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x="47"/>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46"/>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2"/>
    <field x="3"/>
  </rowFields>
  <rowItems count="45">
    <i>
      <x v="1"/>
      <x v="6"/>
    </i>
    <i r="1">
      <x v="14"/>
    </i>
    <i r="1">
      <x v="17"/>
    </i>
    <i r="1">
      <x v="18"/>
    </i>
    <i r="1">
      <x v="23"/>
    </i>
    <i r="1">
      <x v="24"/>
    </i>
    <i r="1">
      <x v="28"/>
    </i>
    <i r="1">
      <x v="29"/>
    </i>
    <i r="1">
      <x v="30"/>
    </i>
    <i r="1">
      <x v="32"/>
    </i>
    <i r="1">
      <x v="33"/>
    </i>
    <i r="1">
      <x v="34"/>
    </i>
    <i r="1">
      <x v="36"/>
    </i>
    <i r="1">
      <x v="41"/>
    </i>
    <i r="1">
      <x v="42"/>
    </i>
    <i r="1">
      <x v="46"/>
    </i>
    <i r="1">
      <x v="49"/>
    </i>
    <i t="default">
      <x v="1"/>
    </i>
    <i>
      <x v="2"/>
      <x v="1"/>
    </i>
    <i r="1">
      <x v="2"/>
    </i>
    <i r="1">
      <x v="4"/>
    </i>
    <i r="1">
      <x v="5"/>
    </i>
    <i r="1">
      <x v="7"/>
    </i>
    <i r="1">
      <x v="8"/>
    </i>
    <i r="1">
      <x v="9"/>
    </i>
    <i r="1">
      <x v="11"/>
    </i>
    <i r="1">
      <x v="13"/>
    </i>
    <i r="1">
      <x v="15"/>
    </i>
    <i r="1">
      <x v="19"/>
    </i>
    <i r="1">
      <x v="25"/>
    </i>
    <i r="1">
      <x v="27"/>
    </i>
    <i r="1">
      <x v="31"/>
    </i>
    <i r="1">
      <x v="35"/>
    </i>
    <i r="1">
      <x v="37"/>
    </i>
    <i r="1">
      <x v="38"/>
    </i>
    <i r="1">
      <x v="40"/>
    </i>
    <i r="1">
      <x v="43"/>
    </i>
    <i r="1">
      <x v="44"/>
    </i>
    <i r="1">
      <x v="47"/>
    </i>
    <i r="1">
      <x v="48"/>
    </i>
    <i r="1">
      <x v="49"/>
    </i>
    <i r="1">
      <x v="50"/>
    </i>
    <i r="1">
      <x v="51"/>
    </i>
    <i t="default">
      <x v="2"/>
    </i>
    <i t="grand">
      <x/>
    </i>
  </rowItems>
  <colFields count="1">
    <field x="4"/>
  </colFields>
  <colItems count="12">
    <i>
      <x v="1"/>
    </i>
    <i>
      <x v="2"/>
    </i>
    <i>
      <x v="3"/>
    </i>
    <i>
      <x v="4"/>
    </i>
    <i>
      <x v="5"/>
    </i>
    <i>
      <x v="6"/>
    </i>
    <i>
      <x v="7"/>
    </i>
    <i>
      <x v="8"/>
    </i>
    <i>
      <x v="11"/>
    </i>
    <i>
      <x v="13"/>
    </i>
    <i>
      <x v="14"/>
    </i>
    <i t="grand">
      <x/>
    </i>
  </colItems>
  <pageFields count="1">
    <pageField fld="6" hier="0"/>
  </pageFields>
  <dataFields count="1">
    <dataField name="Sum of Grand Total" fld="12" baseField="0" baseItem="0" numFmtId="167"/>
  </dataFields>
  <formats count="33">
    <format dxfId="0">
      <pivotArea outline="0" fieldPosition="0" grandRow="1"/>
    </format>
    <format dxfId="1">
      <pivotArea outline="0" fieldPosition="0" dataOnly="0" grandRow="1"/>
    </format>
    <format dxfId="3">
      <pivotArea outline="0" fieldPosition="0" dataOnly="0" grandCol="1" labelOnly="1"/>
    </format>
    <format dxfId="3">
      <pivotArea outline="0" fieldPosition="0" dataOnly="0">
        <references count="1">
          <reference field="2" defaultSubtotal="1" count="0"/>
        </references>
      </pivotArea>
    </format>
    <format dxfId="17">
      <pivotArea outline="0" fieldPosition="0" dataOnly="0">
        <references count="1">
          <reference field="2" defaultSubtotal="1" count="0"/>
        </references>
      </pivotArea>
    </format>
    <format dxfId="2">
      <pivotArea outline="0" fieldPosition="0" dataOnly="0">
        <references count="1">
          <reference field="2" defaultSubtotal="1" count="0"/>
        </references>
      </pivotArea>
    </format>
    <format dxfId="18">
      <pivotArea outline="0" fieldPosition="0" dataOnly="0" grandCol="1"/>
    </format>
    <format dxfId="2">
      <pivotArea outline="0" fieldPosition="0" dataOnly="0" grandCol="1"/>
    </format>
    <format dxfId="2">
      <pivotArea outline="0" fieldPosition="0" dataOnly="0" grandRow="1"/>
    </format>
    <format dxfId="18">
      <pivotArea outline="0" fieldPosition="0" dataOnly="0" grandRow="1"/>
    </format>
    <format dxfId="3">
      <pivotArea outline="0" fieldPosition="0" dataOnly="0" grandRow="1" labelOnly="1"/>
    </format>
    <format dxfId="19">
      <pivotArea outline="0" fieldPosition="0" dataOnly="0" labelOnly="1">
        <references count="1">
          <reference field="6" count="0"/>
        </references>
      </pivotArea>
    </format>
    <format dxfId="19">
      <pivotArea outline="0" fieldPosition="1" axis="axisRow" dataOnly="0" field="3" labelOnly="1" type="button"/>
    </format>
    <format dxfId="19">
      <pivotArea outline="0" fieldPosition="0" dataOnly="0" grandRow="1" labelOnly="1"/>
    </format>
    <format dxfId="19">
      <pivotArea outline="0" fieldPosition="0" dataOnly="0" labelOnly="1">
        <references count="2">
          <reference field="2" count="1">
            <x v="1"/>
          </reference>
          <reference field="3" count="17">
            <x v="6"/>
            <x v="14"/>
            <x v="16"/>
            <x v="17"/>
            <x v="18"/>
            <x v="23"/>
            <x v="24"/>
            <x v="26"/>
            <x v="28"/>
            <x v="29"/>
            <x v="30"/>
            <x v="32"/>
            <x v="33"/>
            <x v="34"/>
            <x v="36"/>
            <x v="41"/>
            <x v="42"/>
          </reference>
        </references>
      </pivotArea>
    </format>
    <format dxfId="19">
      <pivotArea outline="0" fieldPosition="0" dataOnly="0" labelOnly="1">
        <references count="2">
          <reference field="2" count="1">
            <x v="2"/>
          </reference>
          <reference field="3" count="22">
            <x v="1"/>
            <x v="2"/>
            <x v="4"/>
            <x v="5"/>
            <x v="7"/>
            <x v="8"/>
            <x v="9"/>
            <x v="11"/>
            <x v="12"/>
            <x v="13"/>
            <x v="15"/>
            <x v="19"/>
            <x v="21"/>
            <x v="25"/>
            <x v="27"/>
            <x v="31"/>
            <x v="35"/>
            <x v="37"/>
            <x v="38"/>
            <x v="40"/>
            <x v="43"/>
            <x v="44"/>
          </reference>
        </references>
      </pivotArea>
    </format>
    <format dxfId="19">
      <pivotArea outline="0" fieldPosition="0" dataOnly="0">
        <references count="1">
          <reference field="2" defaultSubtotal="1" count="0"/>
        </references>
      </pivotArea>
    </format>
    <format dxfId="0">
      <pivotArea outline="0" fieldPosition="0"/>
    </format>
    <format dxfId="20">
      <pivotArea outline="0" fieldPosition="0" dataOnly="0" grandRow="1"/>
    </format>
    <format dxfId="20">
      <pivotArea outline="0" fieldPosition="0" dataOnly="0" grandCol="1"/>
    </format>
    <format dxfId="21">
      <pivotArea outline="0" fieldPosition="0" grandCol="1" grandRow="1"/>
    </format>
    <format dxfId="2">
      <pivotArea outline="0" fieldPosition="0" axis="axisRow" dataOnly="0" field="2" labelOnly="1" type="button"/>
    </format>
    <format dxfId="2">
      <pivotArea outline="0" fieldPosition="1" axis="axisRow" dataOnly="0" field="3" labelOnly="1" type="button"/>
    </format>
    <format dxfId="2">
      <pivotArea outline="0" fieldPosition="0" dataOnly="0" labelOnly="1">
        <references count="1">
          <reference field="4" count="13">
            <x v="1"/>
            <x v="2"/>
            <x v="3"/>
            <x v="4"/>
            <x v="5"/>
            <x v="6"/>
            <x v="7"/>
            <x v="8"/>
            <x v="9"/>
            <x v="10"/>
            <x v="11"/>
            <x v="13"/>
            <x v="14"/>
          </reference>
        </references>
      </pivotArea>
    </format>
    <format dxfId="2">
      <pivotArea outline="0" fieldPosition="0" dataOnly="0" grandCol="1" labelOnly="1"/>
    </format>
    <format dxfId="3">
      <pivotArea outline="0" fieldPosition="0" axis="axisRow" dataOnly="0" field="2" labelOnly="1" type="button"/>
    </format>
    <format dxfId="3">
      <pivotArea outline="0" fieldPosition="1" axis="axisRow" dataOnly="0" field="3" labelOnly="1" type="button"/>
    </format>
    <format dxfId="3">
      <pivotArea outline="0" fieldPosition="0" dataOnly="0" labelOnly="1">
        <references count="1">
          <reference field="4" count="11">
            <x v="1"/>
            <x v="2"/>
            <x v="3"/>
            <x v="4"/>
            <x v="5"/>
            <x v="6"/>
            <x v="7"/>
            <x v="8"/>
            <x v="11"/>
            <x v="13"/>
            <x v="14"/>
          </reference>
        </references>
      </pivotArea>
    </format>
    <format dxfId="3">
      <pivotArea outline="0" fieldPosition="0" dataOnly="0" grandCol="1" labelOnly="1"/>
    </format>
    <format dxfId="9">
      <pivotArea outline="0" fieldPosition="0" axis="axisRow" dataOnly="0" field="2" labelOnly="1" type="button"/>
    </format>
    <format dxfId="9">
      <pivotArea outline="0" fieldPosition="1" axis="axisRow" dataOnly="0" field="3" labelOnly="1" type="button"/>
    </format>
    <format dxfId="9">
      <pivotArea outline="0" fieldPosition="0" dataOnly="0" labelOnly="1">
        <references count="1">
          <reference field="4" count="11">
            <x v="1"/>
            <x v="2"/>
            <x v="3"/>
            <x v="4"/>
            <x v="5"/>
            <x v="6"/>
            <x v="7"/>
            <x v="8"/>
            <x v="11"/>
            <x v="13"/>
            <x v="14"/>
          </reference>
        </references>
      </pivotArea>
    </format>
    <format dxfId="9">
      <pivotArea outline="0" fieldPosition="0" dataOnly="0" grandCol="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4">
      <pivotArea outline="0" fieldPosition="0" dataOnly="0">
        <references count="1">
          <reference field="3" defaultSubtotal="1" count="0"/>
        </references>
      </pivotArea>
    </format>
    <format dxfId="2">
      <pivotArea outline="0" fieldPosition="0" dataOnly="0">
        <references count="1">
          <reference field="3" defaultSubtotal="1" count="0"/>
        </references>
      </pivotArea>
    </format>
    <format dxfId="3">
      <pivotArea outline="0" fieldPosition="0" dataOnly="0" labelOnly="1">
        <references count="1">
          <reference field="3" defaultSubtotal="1" count="1">
            <x v="1"/>
          </reference>
        </references>
      </pivotArea>
    </format>
    <format dxfId="3">
      <pivotArea outline="0" fieldPosition="0" dataOnly="0" labelOnly="1">
        <references count="1">
          <reference field="3" defaultSubtotal="1" count="1">
            <x v="2"/>
          </reference>
        </references>
      </pivotArea>
    </format>
    <format dxfId="3">
      <pivotArea outline="0" fieldPosition="0" dataOnly="0" labelOnly="1">
        <references count="1">
          <reference field="3" defaultSubtotal="1" count="1">
            <x v="3"/>
          </reference>
        </references>
      </pivotArea>
    </format>
    <format dxfId="3">
      <pivotArea outline="0" fieldPosition="0" dataOnly="0" labelOnly="1">
        <references count="1">
          <reference field="3" defaultSubtotal="1" count="1">
            <x v="4"/>
          </reference>
        </references>
      </pivotArea>
    </format>
    <format dxfId="3">
      <pivotArea outline="0" fieldPosition="0" dataOnly="0" labelOnly="1">
        <references count="1">
          <reference field="3" defaultSubtotal="1" count="1">
            <x v="5"/>
          </reference>
        </references>
      </pivotArea>
    </format>
    <format dxfId="3">
      <pivotArea outline="0" fieldPosition="0" dataOnly="0" labelOnly="1">
        <references count="1">
          <reference field="3" defaultSubtotal="1" count="1">
            <x v="6"/>
          </reference>
        </references>
      </pivotArea>
    </format>
    <format dxfId="3">
      <pivotArea outline="0" fieldPosition="0" dataOnly="0" labelOnly="1">
        <references count="1">
          <reference field="3" defaultSubtotal="1" count="1">
            <x v="7"/>
          </reference>
        </references>
      </pivotArea>
    </format>
    <format dxfId="3">
      <pivotArea outline="0" fieldPosition="0" dataOnly="0" labelOnly="1">
        <references count="1">
          <reference field="3" defaultSubtotal="1" count="1">
            <x v="8"/>
          </reference>
        </references>
      </pivotArea>
    </format>
    <format dxfId="3">
      <pivotArea outline="0" fieldPosition="0" dataOnly="0" labelOnly="1">
        <references count="1">
          <reference field="3" defaultSubtotal="1" count="1">
            <x v="9"/>
          </reference>
        </references>
      </pivotArea>
    </format>
    <format dxfId="3">
      <pivotArea outline="0" fieldPosition="0" dataOnly="0" labelOnly="1">
        <references count="1">
          <reference field="3" defaultSubtotal="1" count="1">
            <x v="10"/>
          </reference>
        </references>
      </pivotArea>
    </format>
    <format dxfId="3">
      <pivotArea outline="0" fieldPosition="0" dataOnly="0" labelOnly="1">
        <references count="1">
          <reference field="3" defaultSubtotal="1" count="1">
            <x v="11"/>
          </reference>
        </references>
      </pivotArea>
    </format>
    <format dxfId="3">
      <pivotArea outline="0" fieldPosition="0" dataOnly="0" labelOnly="1">
        <references count="1">
          <reference field="3" defaultSubtotal="1" count="1">
            <x v="12"/>
          </reference>
        </references>
      </pivotArea>
    </format>
    <format dxfId="3">
      <pivotArea outline="0" fieldPosition="0" dataOnly="0" labelOnly="1">
        <references count="1">
          <reference field="3" defaultSubtotal="1" count="1">
            <x v="13"/>
          </reference>
        </references>
      </pivotArea>
    </format>
    <format dxfId="3">
      <pivotArea outline="0" fieldPosition="0" dataOnly="0" labelOnly="1">
        <references count="1">
          <reference field="3" defaultSubtotal="1" count="1">
            <x v="14"/>
          </reference>
        </references>
      </pivotArea>
    </format>
    <format dxfId="3">
      <pivotArea outline="0" fieldPosition="0" dataOnly="0" labelOnly="1">
        <references count="1">
          <reference field="3" defaultSubtotal="1" count="1">
            <x v="15"/>
          </reference>
        </references>
      </pivotArea>
    </format>
    <format dxfId="3">
      <pivotArea outline="0" fieldPosition="0" dataOnly="0" labelOnly="1">
        <references count="1">
          <reference field="3" defaultSubtotal="1" count="1">
            <x v="16"/>
          </reference>
        </references>
      </pivotArea>
    </format>
    <format dxfId="3">
      <pivotArea outline="0" fieldPosition="0" dataOnly="0" labelOnly="1">
        <references count="1">
          <reference field="3" defaultSubtotal="1" count="1">
            <x v="18"/>
          </reference>
        </references>
      </pivotArea>
    </format>
    <format dxfId="3">
      <pivotArea outline="0" fieldPosition="0" dataOnly="0" labelOnly="1">
        <references count="1">
          <reference field="3" defaultSubtotal="1" count="1">
            <x v="19"/>
          </reference>
        </references>
      </pivotArea>
    </format>
    <format dxfId="3">
      <pivotArea outline="0" fieldPosition="0" dataOnly="0" labelOnly="1">
        <references count="1">
          <reference field="3" defaultSubtotal="1" count="1">
            <x v="20"/>
          </reference>
        </references>
      </pivotArea>
    </format>
    <format dxfId="3">
      <pivotArea outline="0" fieldPosition="0" dataOnly="0" labelOnly="1">
        <references count="1">
          <reference field="3" defaultSubtotal="1" count="1">
            <x v="21"/>
          </reference>
        </references>
      </pivotArea>
    </format>
    <format dxfId="3">
      <pivotArea outline="0" fieldPosition="0" dataOnly="0" labelOnly="1">
        <references count="1">
          <reference field="3" defaultSubtotal="1" count="1">
            <x v="22"/>
          </reference>
        </references>
      </pivotArea>
    </format>
    <format dxfId="3">
      <pivotArea outline="0" fieldPosition="0" dataOnly="0" labelOnly="1">
        <references count="1">
          <reference field="3" defaultSubtotal="1" count="1">
            <x v="23"/>
          </reference>
        </references>
      </pivotArea>
    </format>
    <format dxfId="3">
      <pivotArea outline="0" fieldPosition="0" dataOnly="0" labelOnly="1">
        <references count="1">
          <reference field="3" defaultSubtotal="1" count="1">
            <x v="24"/>
          </reference>
        </references>
      </pivotArea>
    </format>
    <format dxfId="3">
      <pivotArea outline="0" fieldPosition="0" dataOnly="0" labelOnly="1">
        <references count="1">
          <reference field="3" defaultSubtotal="1" count="1">
            <x v="25"/>
          </reference>
        </references>
      </pivotArea>
    </format>
    <format dxfId="3">
      <pivotArea outline="0" fieldPosition="0" dataOnly="0" labelOnly="1">
        <references count="1">
          <reference field="3" defaultSubtotal="1" count="1">
            <x v="26"/>
          </reference>
        </references>
      </pivotArea>
    </format>
    <format dxfId="3">
      <pivotArea outline="0" fieldPosition="0" dataOnly="0" labelOnly="1">
        <references count="1">
          <reference field="3" defaultSubtotal="1" count="1">
            <x v="27"/>
          </reference>
        </references>
      </pivotArea>
    </format>
    <format dxfId="3">
      <pivotArea outline="0" fieldPosition="0" dataOnly="0" labelOnly="1">
        <references count="1">
          <reference field="3" defaultSubtotal="1" count="1">
            <x v="28"/>
          </reference>
        </references>
      </pivotArea>
    </format>
    <format dxfId="3">
      <pivotArea outline="0" fieldPosition="0" dataOnly="0" labelOnly="1">
        <references count="1">
          <reference field="3" defaultSubtotal="1" count="1">
            <x v="29"/>
          </reference>
        </references>
      </pivotArea>
    </format>
    <format dxfId="3">
      <pivotArea outline="0" fieldPosition="0" dataOnly="0" labelOnly="1">
        <references count="1">
          <reference field="3" defaultSubtotal="1" count="1">
            <x v="30"/>
          </reference>
        </references>
      </pivotArea>
    </format>
    <format dxfId="3">
      <pivotArea outline="0" fieldPosition="0" dataOnly="0" labelOnly="1">
        <references count="1">
          <reference field="3" defaultSubtotal="1" count="1">
            <x v="31"/>
          </reference>
        </references>
      </pivotArea>
    </format>
    <format dxfId="3">
      <pivotArea outline="0" fieldPosition="0" dataOnly="0" labelOnly="1">
        <references count="1">
          <reference field="3" defaultSubtotal="1" count="1">
            <x v="32"/>
          </reference>
        </references>
      </pivotArea>
    </format>
    <format dxfId="3">
      <pivotArea outline="0" fieldPosition="0" dataOnly="0" labelOnly="1">
        <references count="1">
          <reference field="3" defaultSubtotal="1" count="1">
            <x v="34"/>
          </reference>
        </references>
      </pivotArea>
    </format>
    <format dxfId="3">
      <pivotArea outline="0" fieldPosition="0" dataOnly="0" labelOnly="1">
        <references count="1">
          <reference field="3" defaultSubtotal="1" count="1">
            <x v="35"/>
          </reference>
        </references>
      </pivotArea>
    </format>
    <format dxfId="3">
      <pivotArea outline="0" fieldPosition="0" dataOnly="0" labelOnly="1">
        <references count="1">
          <reference field="3" defaultSubtotal="1" count="1">
            <x v="36"/>
          </reference>
        </references>
      </pivotArea>
    </format>
    <format dxfId="3">
      <pivotArea outline="0" fieldPosition="0" dataOnly="0" labelOnly="1">
        <references count="1">
          <reference field="3" defaultSubtotal="1" count="1">
            <x v="37"/>
          </reference>
        </references>
      </pivotArea>
    </format>
    <format dxfId="3">
      <pivotArea outline="0" fieldPosition="0" dataOnly="0" labelOnly="1">
        <references count="1">
          <reference field="3" defaultSubtotal="1" count="1">
            <x v="38"/>
          </reference>
        </references>
      </pivotArea>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22">
      <pivotArea outline="0" fieldPosition="0" dataOnly="0" grandRow="1"/>
    </format>
    <format dxfId="2">
      <pivotArea outline="0" fieldPosition="0" dataOnly="0" grandRow="1"/>
    </format>
    <format dxfId="7">
      <pivotArea outline="0" fieldPosition="0"/>
    </format>
    <format dxfId="23">
      <pivotArea outline="0" fieldPosition="0">
        <references count="1">
          <reference field="2" defaultSubtotal="1" count="2">
            <x v="1"/>
            <x v="2"/>
          </reference>
        </references>
      </pivotArea>
    </format>
    <format dxfId="23">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3">
      <pivotArea outline="0" fieldPosition="0" dataOnly="0" labelOnly="1">
        <references count="2">
          <reference field="2" count="1">
            <x v="1"/>
          </reference>
          <reference field="3" count="15">
            <x v="5"/>
            <x v="11"/>
            <x v="13"/>
            <x v="14"/>
            <x v="18"/>
            <x v="19"/>
            <x v="22"/>
            <x v="23"/>
            <x v="24"/>
            <x v="26"/>
            <x v="27"/>
            <x v="28"/>
            <x v="30"/>
            <x v="35"/>
            <x v="36"/>
          </reference>
        </references>
      </pivotArea>
    </format>
    <format dxfId="24">
      <pivotArea outline="0" fieldPosition="0"/>
    </format>
    <format dxfId="3">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grandCol="1" labelOnly="1"/>
    </format>
    <format dxfId="9">
      <pivotArea outline="0" fieldPosition="0" dataOnly="0" grandCol="1" labelOnly="1"/>
    </format>
    <format dxfId="25">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6">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
      <pivotArea outline="0" fieldPosition="0" dataOnly="0">
        <references count="1">
          <reference field="2" defaultSubtotal="1" count="0"/>
        </references>
      </pivotArea>
    </format>
    <format dxfId="20">
      <pivotArea outline="0" fieldPosition="0" grandRow="1"/>
    </format>
    <format dxfId="20">
      <pivotArea outline="0" fieldPosition="0" dataOnly="0" grandRow="1" labelOnly="1"/>
    </format>
    <format dxfId="27">
      <pivotArea outline="0" fieldPosition="0">
        <references count="1">
          <reference field="2" defaultSubtotal="1" count="1">
            <x v="2"/>
          </reference>
        </references>
      </pivotArea>
    </format>
    <format dxfId="27">
      <pivotArea outline="0" fieldPosition="0" dataOnly="0" labelOnly="1">
        <references count="1">
          <reference field="2" defaultSubtotal="1" count="1">
            <x v="2"/>
          </reference>
        </references>
      </pivotArea>
    </format>
    <format dxfId="27">
      <pivotArea outline="0" fieldPosition="0">
        <references count="1">
          <reference field="2" defaultSubtotal="1" count="1">
            <x v="1"/>
          </reference>
        </references>
      </pivotArea>
    </format>
    <format dxfId="27">
      <pivotArea outline="0" fieldPosition="0" dataOnly="0" labelOnly="1">
        <references count="1">
          <reference field="2" defaultSubtotal="1" count="1">
            <x v="1"/>
          </reference>
        </references>
      </pivotArea>
    </format>
    <format dxfId="2">
      <pivotArea outline="0" fieldPosition="0" grandCol="1"/>
    </format>
    <format dxfId="2">
      <pivotArea outline="0" fieldPosition="0">
        <references count="1">
          <reference field="2" defaultSubtotal="1" count="1">
            <x v="1"/>
          </reference>
        </references>
      </pivotArea>
    </format>
    <format dxfId="2">
      <pivotArea outline="0" fieldPosition="0" dataOnly="0" labelOnly="1">
        <references count="1">
          <reference field="2" defaultSubtotal="1" count="1">
            <x v="1"/>
          </reference>
        </references>
      </pivotArea>
    </format>
    <format dxfId="2">
      <pivotArea outline="0" fieldPosition="0">
        <references count="1">
          <reference field="2" defaultSubtotal="1" count="1">
            <x v="2"/>
          </reference>
        </references>
      </pivotArea>
    </format>
    <format dxfId="2">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4">
      <pivotArea outline="0" fieldPosition="0" dataOnly="0">
        <references count="1">
          <reference field="3" defaultSubtotal="1" count="0"/>
        </references>
      </pivotArea>
    </format>
    <format dxfId="2">
      <pivotArea outline="0" fieldPosition="0" dataOnly="0">
        <references count="1">
          <reference field="3" defaultSubtotal="1" count="0"/>
        </references>
      </pivotArea>
    </format>
    <format dxfId="3">
      <pivotArea outline="0" fieldPosition="0" dataOnly="0" labelOnly="1">
        <references count="1">
          <reference field="3" defaultSubtotal="1" count="1">
            <x v="1"/>
          </reference>
        </references>
      </pivotArea>
    </format>
    <format dxfId="3">
      <pivotArea outline="0" fieldPosition="0" dataOnly="0" labelOnly="1">
        <references count="1">
          <reference field="3" defaultSubtotal="1" count="1">
            <x v="2"/>
          </reference>
        </references>
      </pivotArea>
    </format>
    <format dxfId="3">
      <pivotArea outline="0" fieldPosition="0" dataOnly="0" labelOnly="1">
        <references count="1">
          <reference field="3" defaultSubtotal="1" count="1">
            <x v="3"/>
          </reference>
        </references>
      </pivotArea>
    </format>
    <format dxfId="3">
      <pivotArea outline="0" fieldPosition="0" dataOnly="0" labelOnly="1">
        <references count="1">
          <reference field="3" defaultSubtotal="1" count="1">
            <x v="4"/>
          </reference>
        </references>
      </pivotArea>
    </format>
    <format dxfId="3">
      <pivotArea outline="0" fieldPosition="0" dataOnly="0" labelOnly="1">
        <references count="1">
          <reference field="3" defaultSubtotal="1" count="1">
            <x v="5"/>
          </reference>
        </references>
      </pivotArea>
    </format>
    <format dxfId="3">
      <pivotArea outline="0" fieldPosition="0" dataOnly="0" labelOnly="1">
        <references count="1">
          <reference field="3" defaultSubtotal="1" count="1">
            <x v="6"/>
          </reference>
        </references>
      </pivotArea>
    </format>
    <format dxfId="3">
      <pivotArea outline="0" fieldPosition="0" dataOnly="0" labelOnly="1">
        <references count="1">
          <reference field="3" defaultSubtotal="1" count="1">
            <x v="7"/>
          </reference>
        </references>
      </pivotArea>
    </format>
    <format dxfId="3">
      <pivotArea outline="0" fieldPosition="0" dataOnly="0" labelOnly="1">
        <references count="1">
          <reference field="3" defaultSubtotal="1" count="1">
            <x v="8"/>
          </reference>
        </references>
      </pivotArea>
    </format>
    <format dxfId="3">
      <pivotArea outline="0" fieldPosition="0" dataOnly="0" labelOnly="1">
        <references count="1">
          <reference field="3" defaultSubtotal="1" count="1">
            <x v="9"/>
          </reference>
        </references>
      </pivotArea>
    </format>
    <format dxfId="3">
      <pivotArea outline="0" fieldPosition="0" dataOnly="0" labelOnly="1">
        <references count="1">
          <reference field="3" defaultSubtotal="1" count="1">
            <x v="10"/>
          </reference>
        </references>
      </pivotArea>
    </format>
    <format dxfId="3">
      <pivotArea outline="0" fieldPosition="0" dataOnly="0" labelOnly="1">
        <references count="1">
          <reference field="3" defaultSubtotal="1" count="1">
            <x v="11"/>
          </reference>
        </references>
      </pivotArea>
    </format>
    <format dxfId="3">
      <pivotArea outline="0" fieldPosition="0" dataOnly="0" labelOnly="1">
        <references count="1">
          <reference field="3" defaultSubtotal="1" count="1">
            <x v="12"/>
          </reference>
        </references>
      </pivotArea>
    </format>
    <format dxfId="3">
      <pivotArea outline="0" fieldPosition="0" dataOnly="0" labelOnly="1">
        <references count="1">
          <reference field="3" defaultSubtotal="1" count="1">
            <x v="13"/>
          </reference>
        </references>
      </pivotArea>
    </format>
    <format dxfId="3">
      <pivotArea outline="0" fieldPosition="0" dataOnly="0" labelOnly="1">
        <references count="1">
          <reference field="3" defaultSubtotal="1" count="1">
            <x v="14"/>
          </reference>
        </references>
      </pivotArea>
    </format>
    <format dxfId="3">
      <pivotArea outline="0" fieldPosition="0" dataOnly="0" labelOnly="1">
        <references count="1">
          <reference field="3" defaultSubtotal="1" count="1">
            <x v="15"/>
          </reference>
        </references>
      </pivotArea>
    </format>
    <format dxfId="3">
      <pivotArea outline="0" fieldPosition="0" dataOnly="0" labelOnly="1">
        <references count="1">
          <reference field="3" defaultSubtotal="1" count="1">
            <x v="16"/>
          </reference>
        </references>
      </pivotArea>
    </format>
    <format dxfId="3">
      <pivotArea outline="0" fieldPosition="0" dataOnly="0" labelOnly="1">
        <references count="1">
          <reference field="3" defaultSubtotal="1" count="1">
            <x v="18"/>
          </reference>
        </references>
      </pivotArea>
    </format>
    <format dxfId="3">
      <pivotArea outline="0" fieldPosition="0" dataOnly="0" labelOnly="1">
        <references count="1">
          <reference field="3" defaultSubtotal="1" count="1">
            <x v="19"/>
          </reference>
        </references>
      </pivotArea>
    </format>
    <format dxfId="3">
      <pivotArea outline="0" fieldPosition="0" dataOnly="0" labelOnly="1">
        <references count="1">
          <reference field="3" defaultSubtotal="1" count="1">
            <x v="20"/>
          </reference>
        </references>
      </pivotArea>
    </format>
    <format dxfId="3">
      <pivotArea outline="0" fieldPosition="0" dataOnly="0" labelOnly="1">
        <references count="1">
          <reference field="3" defaultSubtotal="1" count="1">
            <x v="21"/>
          </reference>
        </references>
      </pivotArea>
    </format>
    <format dxfId="3">
      <pivotArea outline="0" fieldPosition="0" dataOnly="0" labelOnly="1">
        <references count="1">
          <reference field="3" defaultSubtotal="1" count="1">
            <x v="22"/>
          </reference>
        </references>
      </pivotArea>
    </format>
    <format dxfId="3">
      <pivotArea outline="0" fieldPosition="0" dataOnly="0" labelOnly="1">
        <references count="1">
          <reference field="3" defaultSubtotal="1" count="1">
            <x v="23"/>
          </reference>
        </references>
      </pivotArea>
    </format>
    <format dxfId="3">
      <pivotArea outline="0" fieldPosition="0" dataOnly="0" labelOnly="1">
        <references count="1">
          <reference field="3" defaultSubtotal="1" count="1">
            <x v="24"/>
          </reference>
        </references>
      </pivotArea>
    </format>
    <format dxfId="3">
      <pivotArea outline="0" fieldPosition="0" dataOnly="0" labelOnly="1">
        <references count="1">
          <reference field="3" defaultSubtotal="1" count="1">
            <x v="25"/>
          </reference>
        </references>
      </pivotArea>
    </format>
    <format dxfId="3">
      <pivotArea outline="0" fieldPosition="0" dataOnly="0" labelOnly="1">
        <references count="1">
          <reference field="3" defaultSubtotal="1" count="1">
            <x v="26"/>
          </reference>
        </references>
      </pivotArea>
    </format>
    <format dxfId="3">
      <pivotArea outline="0" fieldPosition="0" dataOnly="0" labelOnly="1">
        <references count="1">
          <reference field="3" defaultSubtotal="1" count="1">
            <x v="27"/>
          </reference>
        </references>
      </pivotArea>
    </format>
    <format dxfId="3">
      <pivotArea outline="0" fieldPosition="0" dataOnly="0" labelOnly="1">
        <references count="1">
          <reference field="3" defaultSubtotal="1" count="1">
            <x v="28"/>
          </reference>
        </references>
      </pivotArea>
    </format>
    <format dxfId="3">
      <pivotArea outline="0" fieldPosition="0" dataOnly="0" labelOnly="1">
        <references count="1">
          <reference field="3" defaultSubtotal="1" count="1">
            <x v="29"/>
          </reference>
        </references>
      </pivotArea>
    </format>
    <format dxfId="3">
      <pivotArea outline="0" fieldPosition="0" dataOnly="0" labelOnly="1">
        <references count="1">
          <reference field="3" defaultSubtotal="1" count="1">
            <x v="30"/>
          </reference>
        </references>
      </pivotArea>
    </format>
    <format dxfId="3">
      <pivotArea outline="0" fieldPosition="0" dataOnly="0" labelOnly="1">
        <references count="1">
          <reference field="3" defaultSubtotal="1" count="1">
            <x v="31"/>
          </reference>
        </references>
      </pivotArea>
    </format>
    <format dxfId="3">
      <pivotArea outline="0" fieldPosition="0" dataOnly="0" labelOnly="1">
        <references count="1">
          <reference field="3" defaultSubtotal="1" count="1">
            <x v="32"/>
          </reference>
        </references>
      </pivotArea>
    </format>
    <format dxfId="3">
      <pivotArea outline="0" fieldPosition="0" dataOnly="0" labelOnly="1">
        <references count="1">
          <reference field="3" defaultSubtotal="1" count="1">
            <x v="34"/>
          </reference>
        </references>
      </pivotArea>
    </format>
    <format dxfId="3">
      <pivotArea outline="0" fieldPosition="0" dataOnly="0" labelOnly="1">
        <references count="1">
          <reference field="3" defaultSubtotal="1" count="1">
            <x v="35"/>
          </reference>
        </references>
      </pivotArea>
    </format>
    <format dxfId="3">
      <pivotArea outline="0" fieldPosition="0" dataOnly="0" labelOnly="1">
        <references count="1">
          <reference field="3" defaultSubtotal="1" count="1">
            <x v="36"/>
          </reference>
        </references>
      </pivotArea>
    </format>
    <format dxfId="3">
      <pivotArea outline="0" fieldPosition="0" dataOnly="0" labelOnly="1">
        <references count="1">
          <reference field="3" defaultSubtotal="1" count="1">
            <x v="37"/>
          </reference>
        </references>
      </pivotArea>
    </format>
    <format dxfId="3">
      <pivotArea outline="0" fieldPosition="0" dataOnly="0" labelOnly="1">
        <references count="1">
          <reference field="3" defaultSubtotal="1" count="1">
            <x v="38"/>
          </reference>
        </references>
      </pivotArea>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9">
      <pivotArea outline="0" fieldPosition="1" axis="axisRow" dataOnly="0" field="3" labelOnly="1" type="button"/>
    </format>
    <format dxfId="9">
      <pivotArea outline="0" fieldPosition="0" axis="axisCol"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22">
      <pivotArea outline="0" fieldPosition="0" dataOnly="0" grandRow="1"/>
    </format>
    <format dxfId="2">
      <pivotArea outline="0" fieldPosition="0" dataOnly="0" grandRow="1"/>
    </format>
    <format dxfId="7">
      <pivotArea outline="0" fieldPosition="0"/>
    </format>
    <format dxfId="23">
      <pivotArea outline="0" fieldPosition="0">
        <references count="1">
          <reference field="2" defaultSubtotal="1" count="2">
            <x v="1"/>
            <x v="2"/>
          </reference>
        </references>
      </pivotArea>
    </format>
    <format dxfId="23">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3">
      <pivotArea outline="0" fieldPosition="0" dataOnly="0" labelOnly="1">
        <references count="2">
          <reference field="2" count="1">
            <x v="1"/>
          </reference>
          <reference field="3" count="15">
            <x v="5"/>
            <x v="11"/>
            <x v="13"/>
            <x v="14"/>
            <x v="18"/>
            <x v="19"/>
            <x v="22"/>
            <x v="23"/>
            <x v="24"/>
            <x v="26"/>
            <x v="27"/>
            <x v="28"/>
            <x v="30"/>
            <x v="35"/>
            <x v="36"/>
          </reference>
        </references>
      </pivotArea>
    </format>
    <format dxfId="24">
      <pivotArea outline="0" fieldPosition="0"/>
    </format>
    <format dxfId="3">
      <pivotArea outline="0" fieldPosition="0" dataOnly="0" grandCol="1" labelOnly="1"/>
    </format>
    <format dxfId="9">
      <pivotArea outline="0" fieldPosition="0" dataOnly="0" grandCol="1" labelOnly="1"/>
    </format>
    <format dxfId="1">
      <pivotArea outline="0" fieldPosition="0" dataOnly="0">
        <references count="1">
          <reference field="2" defaultSubtotal="1" count="0"/>
        </references>
      </pivotArea>
    </format>
    <format dxfId="20">
      <pivotArea outline="0" fieldPosition="0" grandRow="1"/>
    </format>
    <format dxfId="20">
      <pivotArea outline="0" fieldPosition="0" dataOnly="0" grandRow="1" labelOnly="1"/>
    </format>
    <format dxfId="27">
      <pivotArea outline="0" fieldPosition="0">
        <references count="1">
          <reference field="2" defaultSubtotal="1" count="1">
            <x v="2"/>
          </reference>
        </references>
      </pivotArea>
    </format>
    <format dxfId="27">
      <pivotArea outline="0" fieldPosition="0" dataOnly="0" labelOnly="1">
        <references count="1">
          <reference field="2" defaultSubtotal="1" count="1">
            <x v="2"/>
          </reference>
        </references>
      </pivotArea>
    </format>
    <format dxfId="27">
      <pivotArea outline="0" fieldPosition="0">
        <references count="1">
          <reference field="2" defaultSubtotal="1" count="1">
            <x v="1"/>
          </reference>
        </references>
      </pivotArea>
    </format>
    <format dxfId="27">
      <pivotArea outline="0" fieldPosition="0" dataOnly="0" labelOnly="1">
        <references count="1">
          <reference field="2" defaultSubtotal="1" count="1">
            <x v="1"/>
          </reference>
        </references>
      </pivotArea>
    </format>
    <format dxfId="2">
      <pivotArea outline="0" fieldPosition="0">
        <references count="1">
          <reference field="2" defaultSubtotal="1" count="1">
            <x v="2"/>
          </reference>
        </references>
      </pivotArea>
    </format>
    <format dxfId="2">
      <pivotArea outline="0" fieldPosition="0" dataOnly="0" labelOnly="1">
        <references count="1">
          <reference field="2" defaultSubtotal="1" count="1">
            <x v="2"/>
          </reference>
        </references>
      </pivotArea>
    </format>
    <format dxfId="2">
      <pivotArea outline="0" fieldPosition="0">
        <references count="1">
          <reference field="2" defaultSubtotal="1" count="1">
            <x v="1"/>
          </reference>
        </references>
      </pivotArea>
    </format>
    <format dxfId="2">
      <pivotArea outline="0" fieldPosition="0" dataOnly="0" labelOnly="1">
        <references count="1">
          <reference field="2" defaultSubtotal="1" count="1">
            <x v="1"/>
          </reference>
        </references>
      </pivotArea>
    </format>
    <format dxfId="2">
      <pivotArea outline="0" fieldPosition="0" grandCol="1"/>
    </format>
    <format dxfId="2">
      <pivotArea outline="0" fieldPosition="0" axis="axisRow" dataOnly="0" field="2" labelOnly="1" type="button"/>
    </format>
    <format dxfId="2">
      <pivotArea outline="0" fieldPosition="1" axis="axisRow" dataOnly="0" field="3" labelOnly="1" type="button"/>
    </format>
    <format dxfId="2">
      <pivotArea outline="0" fieldPosition="0" dataOnly="0" labelOnly="1">
        <references count="1">
          <reference field="4" count="0"/>
        </references>
      </pivotArea>
    </format>
    <format dxfId="8">
      <pivotArea outline="0" fieldPosition="0" axis="axisRow" dataOnly="0" field="2" labelOnly="1" type="button"/>
    </format>
    <format dxfId="8">
      <pivotArea outline="0" fieldPosition="1"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9"/>
  <sheetViews>
    <sheetView view="pageBreakPreview" zoomScaleNormal="80"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F12" sqref="F12"/>
    </sheetView>
  </sheetViews>
  <sheetFormatPr defaultColWidth="9.140625" defaultRowHeight="12.75"/>
  <cols>
    <col min="1" max="1" width="15.421875" style="0" customWidth="1"/>
    <col min="2" max="2" width="19.421875" style="0" customWidth="1"/>
    <col min="3" max="3" width="37.57421875" style="0" customWidth="1"/>
    <col min="4" max="4" width="11.28125" style="0" customWidth="1"/>
    <col min="5" max="5" width="10.00390625" style="0" customWidth="1"/>
    <col min="6" max="6" width="22.421875" style="0" customWidth="1"/>
    <col min="7" max="9" width="27.140625" style="0" bestFit="1" customWidth="1"/>
    <col min="10" max="11" width="10.57421875" style="0" customWidth="1"/>
  </cols>
  <sheetData>
    <row r="2" spans="1:2" ht="12.75">
      <c r="A2" s="73" t="s">
        <v>4</v>
      </c>
      <c r="B2" s="74" t="s">
        <v>497</v>
      </c>
    </row>
    <row r="4" spans="1:10" ht="12.75">
      <c r="A4" s="6" t="s">
        <v>306</v>
      </c>
      <c r="B4" s="3"/>
      <c r="C4" s="3"/>
      <c r="D4" s="3"/>
      <c r="E4" s="3"/>
      <c r="F4" s="3"/>
      <c r="G4" s="6" t="s">
        <v>355</v>
      </c>
      <c r="H4" s="3"/>
      <c r="I4" s="3"/>
      <c r="J4" s="4"/>
    </row>
    <row r="5" spans="1:10" ht="38.25" customHeight="1">
      <c r="A5" s="6" t="s">
        <v>2</v>
      </c>
      <c r="B5" s="6" t="s">
        <v>3</v>
      </c>
      <c r="C5" s="6" t="s">
        <v>8</v>
      </c>
      <c r="D5" s="6" t="s">
        <v>5</v>
      </c>
      <c r="E5" s="6" t="s">
        <v>6</v>
      </c>
      <c r="F5" s="6" t="s">
        <v>7</v>
      </c>
      <c r="G5" s="77" t="s">
        <v>261</v>
      </c>
      <c r="H5" s="78" t="s">
        <v>353</v>
      </c>
      <c r="I5" s="78" t="s">
        <v>493</v>
      </c>
      <c r="J5" s="69" t="s">
        <v>9</v>
      </c>
    </row>
    <row r="6" spans="1:10" ht="12.75">
      <c r="A6" s="2" t="s">
        <v>99</v>
      </c>
      <c r="B6" s="2" t="s">
        <v>172</v>
      </c>
      <c r="C6" s="77" t="s">
        <v>422</v>
      </c>
      <c r="D6" s="2" t="s">
        <v>38</v>
      </c>
      <c r="E6" s="2" t="s">
        <v>27</v>
      </c>
      <c r="F6" s="2" t="s">
        <v>116</v>
      </c>
      <c r="G6" s="55">
        <v>0.4</v>
      </c>
      <c r="H6" s="56"/>
      <c r="I6" s="56"/>
      <c r="J6" s="75">
        <v>0.4</v>
      </c>
    </row>
    <row r="7" spans="1:10" ht="12.75">
      <c r="A7" s="5"/>
      <c r="B7" s="5"/>
      <c r="C7" s="77" t="s">
        <v>390</v>
      </c>
      <c r="D7" s="2" t="s">
        <v>13</v>
      </c>
      <c r="E7" s="2" t="s">
        <v>87</v>
      </c>
      <c r="F7" s="2" t="s">
        <v>389</v>
      </c>
      <c r="G7" s="55"/>
      <c r="H7" s="56">
        <v>0.2</v>
      </c>
      <c r="I7" s="56"/>
      <c r="J7" s="75">
        <v>0.2</v>
      </c>
    </row>
    <row r="8" spans="1:10" ht="12.75">
      <c r="A8" s="5"/>
      <c r="B8" s="5"/>
      <c r="C8" s="77" t="s">
        <v>429</v>
      </c>
      <c r="D8" s="2" t="s">
        <v>38</v>
      </c>
      <c r="E8" s="2" t="s">
        <v>87</v>
      </c>
      <c r="F8" s="2" t="s">
        <v>428</v>
      </c>
      <c r="G8" s="55"/>
      <c r="H8" s="56">
        <v>0.15</v>
      </c>
      <c r="I8" s="56"/>
      <c r="J8" s="75">
        <v>0.15</v>
      </c>
    </row>
    <row r="9" spans="1:10" ht="12.75">
      <c r="A9" s="5"/>
      <c r="B9" s="5"/>
      <c r="C9" s="77" t="s">
        <v>176</v>
      </c>
      <c r="D9" s="2" t="s">
        <v>49</v>
      </c>
      <c r="E9" s="2" t="s">
        <v>87</v>
      </c>
      <c r="F9" s="2" t="s">
        <v>666</v>
      </c>
      <c r="G9" s="55"/>
      <c r="H9" s="56"/>
      <c r="I9" s="56">
        <v>0.2</v>
      </c>
      <c r="J9" s="75">
        <v>0.2</v>
      </c>
    </row>
    <row r="10" spans="1:10" ht="12.75">
      <c r="A10" s="5"/>
      <c r="B10" s="5"/>
      <c r="C10" s="77" t="s">
        <v>420</v>
      </c>
      <c r="D10" s="2" t="s">
        <v>38</v>
      </c>
      <c r="E10" s="2" t="s">
        <v>27</v>
      </c>
      <c r="F10" s="2" t="s">
        <v>116</v>
      </c>
      <c r="G10" s="55">
        <v>0.2</v>
      </c>
      <c r="H10" s="56"/>
      <c r="I10" s="56"/>
      <c r="J10" s="75">
        <v>0.2</v>
      </c>
    </row>
    <row r="11" spans="1:10" ht="12.75">
      <c r="A11" s="5"/>
      <c r="B11" s="5"/>
      <c r="C11" s="77" t="s">
        <v>298</v>
      </c>
      <c r="D11" s="2" t="s">
        <v>38</v>
      </c>
      <c r="E11" s="2" t="s">
        <v>87</v>
      </c>
      <c r="F11" s="2" t="s">
        <v>297</v>
      </c>
      <c r="G11" s="55"/>
      <c r="H11" s="56">
        <v>0.1</v>
      </c>
      <c r="I11" s="56"/>
      <c r="J11" s="75">
        <v>0.1</v>
      </c>
    </row>
    <row r="12" spans="1:10" ht="25.5">
      <c r="A12" s="5"/>
      <c r="B12" s="5"/>
      <c r="C12" s="77" t="s">
        <v>286</v>
      </c>
      <c r="D12" s="2" t="s">
        <v>140</v>
      </c>
      <c r="E12" s="2" t="s">
        <v>87</v>
      </c>
      <c r="F12" s="2" t="s">
        <v>141</v>
      </c>
      <c r="G12" s="55"/>
      <c r="H12" s="56">
        <v>0.1</v>
      </c>
      <c r="I12" s="56"/>
      <c r="J12" s="75">
        <v>0.1</v>
      </c>
    </row>
    <row r="13" spans="1:10" ht="25.5">
      <c r="A13" s="5"/>
      <c r="B13" s="5"/>
      <c r="C13" s="77" t="s">
        <v>511</v>
      </c>
      <c r="D13" s="2" t="s">
        <v>38</v>
      </c>
      <c r="E13" s="2" t="s">
        <v>27</v>
      </c>
      <c r="F13" s="2" t="s">
        <v>116</v>
      </c>
      <c r="G13" s="55">
        <v>0.2</v>
      </c>
      <c r="H13" s="56"/>
      <c r="I13" s="56"/>
      <c r="J13" s="75">
        <v>0.2</v>
      </c>
    </row>
    <row r="14" spans="1:10" ht="12.75">
      <c r="A14" s="5"/>
      <c r="B14" s="5"/>
      <c r="C14" s="2" t="s">
        <v>521</v>
      </c>
      <c r="D14" s="2" t="s">
        <v>140</v>
      </c>
      <c r="E14" s="2" t="s">
        <v>14</v>
      </c>
      <c r="F14" s="2" t="s">
        <v>173</v>
      </c>
      <c r="G14" s="55">
        <v>0.2</v>
      </c>
      <c r="H14" s="56"/>
      <c r="I14" s="56"/>
      <c r="J14" s="75">
        <v>0.2</v>
      </c>
    </row>
    <row r="15" spans="1:10" ht="12.75">
      <c r="A15" s="5"/>
      <c r="B15" s="5"/>
      <c r="C15" s="2" t="s">
        <v>522</v>
      </c>
      <c r="D15" s="2" t="s">
        <v>140</v>
      </c>
      <c r="E15" s="2" t="s">
        <v>87</v>
      </c>
      <c r="F15" s="2" t="s">
        <v>327</v>
      </c>
      <c r="G15" s="55"/>
      <c r="H15" s="56">
        <v>0.05</v>
      </c>
      <c r="I15" s="56"/>
      <c r="J15" s="75">
        <v>0.05</v>
      </c>
    </row>
    <row r="16" spans="1:10" ht="12.75">
      <c r="A16" s="5"/>
      <c r="B16" s="5"/>
      <c r="C16" s="2" t="s">
        <v>635</v>
      </c>
      <c r="D16" s="2" t="s">
        <v>140</v>
      </c>
      <c r="E16" s="2" t="s">
        <v>22</v>
      </c>
      <c r="F16" s="2" t="s">
        <v>631</v>
      </c>
      <c r="G16" s="55"/>
      <c r="H16" s="56">
        <v>0.05</v>
      </c>
      <c r="I16" s="56"/>
      <c r="J16" s="75">
        <v>0.05</v>
      </c>
    </row>
    <row r="17" spans="1:10" ht="12.75">
      <c r="A17" s="5"/>
      <c r="B17" s="79" t="s">
        <v>496</v>
      </c>
      <c r="C17" s="80"/>
      <c r="D17" s="80"/>
      <c r="E17" s="80"/>
      <c r="F17" s="80"/>
      <c r="G17" s="81">
        <v>1</v>
      </c>
      <c r="H17" s="82">
        <v>0.65</v>
      </c>
      <c r="I17" s="82">
        <v>0.2</v>
      </c>
      <c r="J17" s="83">
        <v>1.8500000000000003</v>
      </c>
    </row>
    <row r="18" spans="1:10" ht="12.75">
      <c r="A18" s="2" t="s">
        <v>495</v>
      </c>
      <c r="B18" s="3"/>
      <c r="C18" s="3"/>
      <c r="D18" s="3"/>
      <c r="E18" s="3"/>
      <c r="F18" s="3"/>
      <c r="G18" s="55">
        <v>1</v>
      </c>
      <c r="H18" s="56">
        <v>0.65</v>
      </c>
      <c r="I18" s="56">
        <v>0.2</v>
      </c>
      <c r="J18" s="75">
        <v>1.8500000000000003</v>
      </c>
    </row>
    <row r="19" spans="1:10" ht="12.75">
      <c r="A19" s="67" t="s">
        <v>9</v>
      </c>
      <c r="B19" s="68"/>
      <c r="C19" s="68"/>
      <c r="D19" s="68"/>
      <c r="E19" s="68"/>
      <c r="F19" s="68"/>
      <c r="G19" s="63">
        <v>1</v>
      </c>
      <c r="H19" s="64">
        <v>0.65</v>
      </c>
      <c r="I19" s="64">
        <v>0.2</v>
      </c>
      <c r="J19" s="76">
        <v>1.8500000000000003</v>
      </c>
    </row>
  </sheetData>
  <sheetProtection/>
  <printOptions/>
  <pageMargins left="0.7" right="0.7" top="0.75" bottom="0.75" header="0.3" footer="0.3"/>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E23"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306</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1" t="s">
        <v>5</v>
      </c>
      <c r="C4" s="10" t="s">
        <v>11</v>
      </c>
      <c r="D4" s="11" t="s">
        <v>72</v>
      </c>
      <c r="E4" s="11" t="s">
        <v>89</v>
      </c>
      <c r="F4" s="11" t="s">
        <v>90</v>
      </c>
      <c r="G4" s="11" t="s">
        <v>99</v>
      </c>
      <c r="H4" s="11" t="s">
        <v>102</v>
      </c>
      <c r="I4" s="11" t="s">
        <v>107</v>
      </c>
      <c r="J4" s="11" t="s">
        <v>111</v>
      </c>
      <c r="K4" s="11" t="s">
        <v>121</v>
      </c>
      <c r="L4" s="11" t="s">
        <v>124</v>
      </c>
      <c r="M4" s="11" t="s">
        <v>127</v>
      </c>
      <c r="N4" s="11" t="s">
        <v>128</v>
      </c>
      <c r="O4" s="11" t="s">
        <v>130</v>
      </c>
      <c r="P4" s="11" t="s">
        <v>172</v>
      </c>
      <c r="Q4" s="11" t="s">
        <v>177</v>
      </c>
      <c r="R4" s="11" t="s">
        <v>180</v>
      </c>
      <c r="S4" s="11" t="s">
        <v>186</v>
      </c>
      <c r="T4" s="11" t="s">
        <v>190</v>
      </c>
      <c r="U4" s="11" t="s">
        <v>202</v>
      </c>
      <c r="V4" s="11" t="s">
        <v>203</v>
      </c>
      <c r="W4" s="11" t="s">
        <v>263</v>
      </c>
      <c r="X4" s="11" t="s">
        <v>221</v>
      </c>
      <c r="Y4" s="11" t="s">
        <v>231</v>
      </c>
      <c r="Z4" s="11" t="s">
        <v>247</v>
      </c>
      <c r="AA4" s="11" t="s">
        <v>256</v>
      </c>
      <c r="AB4" s="11" t="s">
        <v>260</v>
      </c>
      <c r="AC4" s="7" t="s">
        <v>9</v>
      </c>
      <c r="AD4"/>
    </row>
    <row r="5" spans="1:30" ht="12.75">
      <c r="A5" s="2" t="s">
        <v>12</v>
      </c>
      <c r="B5" s="8" t="s">
        <v>131</v>
      </c>
      <c r="C5" s="32"/>
      <c r="D5" s="33"/>
      <c r="E5" s="33"/>
      <c r="F5" s="33"/>
      <c r="G5" s="33"/>
      <c r="H5" s="33"/>
      <c r="I5" s="33"/>
      <c r="J5" s="33"/>
      <c r="K5" s="33"/>
      <c r="L5" s="33"/>
      <c r="M5" s="33"/>
      <c r="N5" s="33"/>
      <c r="O5" s="33">
        <v>0.015</v>
      </c>
      <c r="P5" s="33"/>
      <c r="Q5" s="33"/>
      <c r="R5" s="33"/>
      <c r="S5" s="33"/>
      <c r="T5" s="33"/>
      <c r="U5" s="33"/>
      <c r="V5" s="33"/>
      <c r="W5" s="33"/>
      <c r="X5" s="33"/>
      <c r="Y5" s="33"/>
      <c r="Z5" s="33"/>
      <c r="AA5" s="33"/>
      <c r="AB5" s="33"/>
      <c r="AC5" s="14">
        <v>0.015</v>
      </c>
      <c r="AD5"/>
    </row>
    <row r="6" spans="1:30" ht="12.75">
      <c r="A6" s="5"/>
      <c r="B6" s="9" t="s">
        <v>13</v>
      </c>
      <c r="C6" s="34"/>
      <c r="D6" s="35"/>
      <c r="E6" s="35"/>
      <c r="F6" s="35"/>
      <c r="G6" s="35"/>
      <c r="H6" s="35"/>
      <c r="I6" s="35"/>
      <c r="J6" s="35"/>
      <c r="K6" s="35"/>
      <c r="L6" s="35"/>
      <c r="M6" s="35"/>
      <c r="N6" s="35"/>
      <c r="O6" s="35">
        <v>0.03</v>
      </c>
      <c r="P6" s="35">
        <v>0.2</v>
      </c>
      <c r="Q6" s="35"/>
      <c r="R6" s="35"/>
      <c r="S6" s="35"/>
      <c r="T6" s="35"/>
      <c r="U6" s="35">
        <v>0.2</v>
      </c>
      <c r="V6" s="35"/>
      <c r="W6" s="35">
        <v>0.25</v>
      </c>
      <c r="X6" s="35">
        <v>0.25</v>
      </c>
      <c r="Y6" s="35"/>
      <c r="Z6" s="35"/>
      <c r="AA6" s="35"/>
      <c r="AB6" s="35"/>
      <c r="AC6" s="15">
        <v>0.93</v>
      </c>
      <c r="AD6"/>
    </row>
    <row r="7" spans="1:30" ht="12.75">
      <c r="A7" s="5"/>
      <c r="B7" s="9" t="s">
        <v>73</v>
      </c>
      <c r="C7" s="34"/>
      <c r="D7" s="35"/>
      <c r="E7" s="35"/>
      <c r="F7" s="35"/>
      <c r="G7" s="35"/>
      <c r="H7" s="35"/>
      <c r="I7" s="35"/>
      <c r="J7" s="35"/>
      <c r="K7" s="35"/>
      <c r="L7" s="35"/>
      <c r="M7" s="35"/>
      <c r="N7" s="35"/>
      <c r="O7" s="35">
        <v>0.02</v>
      </c>
      <c r="P7" s="35"/>
      <c r="Q7" s="35"/>
      <c r="R7" s="35"/>
      <c r="S7" s="35"/>
      <c r="T7" s="35"/>
      <c r="U7" s="35"/>
      <c r="V7" s="35"/>
      <c r="W7" s="35"/>
      <c r="X7" s="35"/>
      <c r="Y7" s="35"/>
      <c r="Z7" s="35"/>
      <c r="AA7" s="35"/>
      <c r="AB7" s="35"/>
      <c r="AC7" s="15">
        <v>0.02</v>
      </c>
      <c r="AD7"/>
    </row>
    <row r="8" spans="1:30" ht="12.75">
      <c r="A8" s="5"/>
      <c r="B8" s="9" t="s">
        <v>16</v>
      </c>
      <c r="C8" s="34">
        <v>0.15000000000000002</v>
      </c>
      <c r="D8" s="35"/>
      <c r="E8" s="35"/>
      <c r="F8" s="35"/>
      <c r="G8" s="35">
        <v>0.1</v>
      </c>
      <c r="H8" s="35"/>
      <c r="I8" s="35"/>
      <c r="J8" s="35">
        <v>0.15</v>
      </c>
      <c r="K8" s="35"/>
      <c r="L8" s="35"/>
      <c r="M8" s="35"/>
      <c r="N8" s="35"/>
      <c r="O8" s="35">
        <v>0.09</v>
      </c>
      <c r="P8" s="35"/>
      <c r="Q8" s="35"/>
      <c r="R8" s="35"/>
      <c r="S8" s="35"/>
      <c r="T8" s="35"/>
      <c r="U8" s="35"/>
      <c r="V8" s="35">
        <v>0.2</v>
      </c>
      <c r="W8" s="35"/>
      <c r="X8" s="35">
        <v>0.5</v>
      </c>
      <c r="Y8" s="35">
        <v>0.2</v>
      </c>
      <c r="Z8" s="35">
        <v>0.75</v>
      </c>
      <c r="AA8" s="35"/>
      <c r="AB8" s="35"/>
      <c r="AC8" s="15">
        <v>2.1399999999999997</v>
      </c>
      <c r="AD8"/>
    </row>
    <row r="9" spans="1:30" ht="12.75">
      <c r="A9" s="5"/>
      <c r="B9" s="9" t="s">
        <v>91</v>
      </c>
      <c r="C9" s="34"/>
      <c r="D9" s="35">
        <v>0.35</v>
      </c>
      <c r="E9" s="35"/>
      <c r="F9" s="35"/>
      <c r="G9" s="35"/>
      <c r="H9" s="35"/>
      <c r="I9" s="35"/>
      <c r="J9" s="35"/>
      <c r="K9" s="35"/>
      <c r="L9" s="35"/>
      <c r="M9" s="35"/>
      <c r="N9" s="35"/>
      <c r="O9" s="35"/>
      <c r="P9" s="35"/>
      <c r="Q9" s="35"/>
      <c r="R9" s="35"/>
      <c r="S9" s="35"/>
      <c r="T9" s="35"/>
      <c r="U9" s="35"/>
      <c r="V9" s="35">
        <v>0.1</v>
      </c>
      <c r="W9" s="35"/>
      <c r="X9" s="35"/>
      <c r="Y9" s="35">
        <v>0.05</v>
      </c>
      <c r="Z9" s="35"/>
      <c r="AA9" s="35"/>
      <c r="AB9" s="35"/>
      <c r="AC9" s="15">
        <v>0.49999999999999994</v>
      </c>
      <c r="AD9"/>
    </row>
    <row r="10" spans="1:30" ht="12.75">
      <c r="A10" s="5"/>
      <c r="B10" s="9" t="s">
        <v>19</v>
      </c>
      <c r="C10" s="34">
        <v>0.2</v>
      </c>
      <c r="D10" s="35">
        <v>0.35</v>
      </c>
      <c r="E10" s="35"/>
      <c r="F10" s="35">
        <v>0.1</v>
      </c>
      <c r="G10" s="35"/>
      <c r="H10" s="35"/>
      <c r="I10" s="35"/>
      <c r="J10" s="35"/>
      <c r="K10" s="35"/>
      <c r="L10" s="35"/>
      <c r="M10" s="35"/>
      <c r="N10" s="35"/>
      <c r="O10" s="35">
        <v>0.06</v>
      </c>
      <c r="P10" s="35"/>
      <c r="Q10" s="35"/>
      <c r="R10" s="35"/>
      <c r="S10" s="35"/>
      <c r="T10" s="35">
        <v>0.25</v>
      </c>
      <c r="U10" s="35"/>
      <c r="V10" s="35">
        <v>0.16</v>
      </c>
      <c r="W10" s="35"/>
      <c r="X10" s="35">
        <v>0.15</v>
      </c>
      <c r="Y10" s="35"/>
      <c r="Z10" s="35">
        <v>1.17</v>
      </c>
      <c r="AA10" s="35"/>
      <c r="AB10" s="35"/>
      <c r="AC10" s="15">
        <v>2.4399999999999995</v>
      </c>
      <c r="AD10"/>
    </row>
    <row r="11" spans="1:30" ht="12.75">
      <c r="A11" s="5"/>
      <c r="B11" s="9" t="s">
        <v>137</v>
      </c>
      <c r="C11" s="34"/>
      <c r="D11" s="35"/>
      <c r="E11" s="35"/>
      <c r="F11" s="35"/>
      <c r="G11" s="35"/>
      <c r="H11" s="35"/>
      <c r="I11" s="35"/>
      <c r="J11" s="35"/>
      <c r="K11" s="35"/>
      <c r="L11" s="35"/>
      <c r="M11" s="35"/>
      <c r="N11" s="35"/>
      <c r="O11" s="35">
        <v>0.015</v>
      </c>
      <c r="P11" s="35"/>
      <c r="Q11" s="35"/>
      <c r="R11" s="35"/>
      <c r="S11" s="35"/>
      <c r="T11" s="35">
        <v>0.3</v>
      </c>
      <c r="U11" s="35"/>
      <c r="V11" s="35"/>
      <c r="W11" s="35"/>
      <c r="X11" s="35"/>
      <c r="Y11" s="35">
        <v>0.3</v>
      </c>
      <c r="Z11" s="35">
        <v>0.3</v>
      </c>
      <c r="AA11" s="35"/>
      <c r="AB11" s="35"/>
      <c r="AC11" s="15">
        <v>0.915</v>
      </c>
      <c r="AD11"/>
    </row>
    <row r="12" spans="1:30" ht="12.75">
      <c r="A12" s="5"/>
      <c r="B12" s="9" t="s">
        <v>140</v>
      </c>
      <c r="C12" s="34"/>
      <c r="D12" s="35"/>
      <c r="E12" s="35"/>
      <c r="F12" s="35"/>
      <c r="G12" s="35"/>
      <c r="H12" s="35"/>
      <c r="I12" s="35"/>
      <c r="J12" s="35"/>
      <c r="K12" s="35"/>
      <c r="L12" s="35"/>
      <c r="M12" s="35"/>
      <c r="N12" s="35"/>
      <c r="O12" s="35">
        <v>0.1</v>
      </c>
      <c r="P12" s="35">
        <v>0.39999999999999997</v>
      </c>
      <c r="Q12" s="35"/>
      <c r="R12" s="35"/>
      <c r="S12" s="35"/>
      <c r="T12" s="35"/>
      <c r="U12" s="35"/>
      <c r="V12" s="35"/>
      <c r="W12" s="35">
        <v>0.1</v>
      </c>
      <c r="X12" s="35">
        <v>0.25</v>
      </c>
      <c r="Y12" s="35">
        <v>0.5</v>
      </c>
      <c r="Z12" s="35">
        <v>0.15000000000000002</v>
      </c>
      <c r="AA12" s="35"/>
      <c r="AB12" s="35"/>
      <c r="AC12" s="15">
        <v>1.5</v>
      </c>
      <c r="AD12"/>
    </row>
    <row r="13" spans="1:30" ht="12.75">
      <c r="A13" s="5"/>
      <c r="B13" s="9" t="s">
        <v>142</v>
      </c>
      <c r="C13" s="34"/>
      <c r="D13" s="35"/>
      <c r="E13" s="35"/>
      <c r="F13" s="35"/>
      <c r="G13" s="35"/>
      <c r="H13" s="35"/>
      <c r="I13" s="35"/>
      <c r="J13" s="35"/>
      <c r="K13" s="35"/>
      <c r="L13" s="35"/>
      <c r="M13" s="35"/>
      <c r="N13" s="35"/>
      <c r="O13" s="35">
        <v>0.02</v>
      </c>
      <c r="P13" s="35"/>
      <c r="Q13" s="35"/>
      <c r="R13" s="35"/>
      <c r="S13" s="35"/>
      <c r="T13" s="35"/>
      <c r="U13" s="35"/>
      <c r="V13" s="35"/>
      <c r="W13" s="35"/>
      <c r="X13" s="35"/>
      <c r="Y13" s="35"/>
      <c r="Z13" s="35">
        <v>0.3</v>
      </c>
      <c r="AA13" s="35"/>
      <c r="AB13" s="35"/>
      <c r="AC13" s="15">
        <v>0.32</v>
      </c>
      <c r="AD13"/>
    </row>
    <row r="14" spans="1:30" ht="12.75">
      <c r="A14" s="5"/>
      <c r="B14" s="9" t="s">
        <v>24</v>
      </c>
      <c r="C14" s="34">
        <v>0.30000000000000004</v>
      </c>
      <c r="D14" s="35"/>
      <c r="E14" s="35"/>
      <c r="F14" s="35">
        <v>0.1</v>
      </c>
      <c r="G14" s="35"/>
      <c r="H14" s="35"/>
      <c r="I14" s="35"/>
      <c r="J14" s="35"/>
      <c r="K14" s="35"/>
      <c r="L14" s="35"/>
      <c r="M14" s="35"/>
      <c r="N14" s="35"/>
      <c r="O14" s="35">
        <v>0.52</v>
      </c>
      <c r="P14" s="35"/>
      <c r="Q14" s="35"/>
      <c r="R14" s="35"/>
      <c r="S14" s="35"/>
      <c r="T14" s="35"/>
      <c r="U14" s="35"/>
      <c r="V14" s="35"/>
      <c r="W14" s="35"/>
      <c r="X14" s="35">
        <v>0.25</v>
      </c>
      <c r="Y14" s="35">
        <v>0.5</v>
      </c>
      <c r="Z14" s="35"/>
      <c r="AA14" s="35"/>
      <c r="AB14" s="35"/>
      <c r="AC14" s="15">
        <v>1.67</v>
      </c>
      <c r="AD14"/>
    </row>
    <row r="15" spans="1:30" ht="12.75">
      <c r="A15" s="5"/>
      <c r="B15" s="9" t="s">
        <v>147</v>
      </c>
      <c r="C15" s="34"/>
      <c r="D15" s="35"/>
      <c r="E15" s="35"/>
      <c r="F15" s="35"/>
      <c r="G15" s="35"/>
      <c r="H15" s="35"/>
      <c r="I15" s="35"/>
      <c r="J15" s="35"/>
      <c r="K15" s="35"/>
      <c r="L15" s="35"/>
      <c r="M15" s="35"/>
      <c r="N15" s="35"/>
      <c r="O15" s="35">
        <v>0.02</v>
      </c>
      <c r="P15" s="35"/>
      <c r="Q15" s="35"/>
      <c r="R15" s="35"/>
      <c r="S15" s="35"/>
      <c r="T15" s="35"/>
      <c r="U15" s="35"/>
      <c r="V15" s="35"/>
      <c r="W15" s="35"/>
      <c r="X15" s="35"/>
      <c r="Y15" s="35"/>
      <c r="Z15" s="35"/>
      <c r="AA15" s="35"/>
      <c r="AB15" s="35"/>
      <c r="AC15" s="15">
        <v>0.02</v>
      </c>
      <c r="AD15"/>
    </row>
    <row r="16" spans="1:30" ht="12.75">
      <c r="A16" s="5"/>
      <c r="B16" s="9" t="s">
        <v>30</v>
      </c>
      <c r="C16" s="34">
        <v>0.30000000000000004</v>
      </c>
      <c r="D16" s="35"/>
      <c r="E16" s="35"/>
      <c r="F16" s="35"/>
      <c r="G16" s="35"/>
      <c r="H16" s="35"/>
      <c r="I16" s="35"/>
      <c r="J16" s="35">
        <v>0.05</v>
      </c>
      <c r="K16" s="35"/>
      <c r="L16" s="35"/>
      <c r="M16" s="35"/>
      <c r="N16" s="35"/>
      <c r="O16" s="35"/>
      <c r="P16" s="35"/>
      <c r="Q16" s="35">
        <v>1</v>
      </c>
      <c r="R16" s="35"/>
      <c r="S16" s="35"/>
      <c r="T16" s="35"/>
      <c r="U16" s="35"/>
      <c r="V16" s="35">
        <v>0.35</v>
      </c>
      <c r="W16" s="35">
        <v>0.1</v>
      </c>
      <c r="X16" s="35">
        <v>0.25</v>
      </c>
      <c r="Y16" s="35">
        <v>0.6</v>
      </c>
      <c r="Z16" s="35">
        <v>0.25</v>
      </c>
      <c r="AA16" s="35"/>
      <c r="AB16" s="35"/>
      <c r="AC16" s="15">
        <v>2.9000000000000004</v>
      </c>
      <c r="AD16"/>
    </row>
    <row r="17" spans="1:30" ht="12.75">
      <c r="A17" s="5"/>
      <c r="B17" s="9" t="s">
        <v>33</v>
      </c>
      <c r="C17" s="34">
        <v>1.2000000000000002</v>
      </c>
      <c r="D17" s="35">
        <v>0.2</v>
      </c>
      <c r="E17" s="35"/>
      <c r="F17" s="35">
        <v>0.1</v>
      </c>
      <c r="G17" s="35">
        <v>0.4</v>
      </c>
      <c r="H17" s="35"/>
      <c r="I17" s="35"/>
      <c r="J17" s="35"/>
      <c r="K17" s="35">
        <v>0.625</v>
      </c>
      <c r="L17" s="35"/>
      <c r="M17" s="35"/>
      <c r="N17" s="35"/>
      <c r="O17" s="35">
        <v>0.06</v>
      </c>
      <c r="P17" s="35"/>
      <c r="Q17" s="35"/>
      <c r="R17" s="35">
        <v>2.375</v>
      </c>
      <c r="S17" s="35"/>
      <c r="T17" s="35">
        <v>0.25</v>
      </c>
      <c r="U17" s="35">
        <v>0.4</v>
      </c>
      <c r="V17" s="35">
        <v>0.25</v>
      </c>
      <c r="W17" s="35">
        <v>0.4</v>
      </c>
      <c r="X17" s="35">
        <v>0.25</v>
      </c>
      <c r="Y17" s="35">
        <v>0.65</v>
      </c>
      <c r="Z17" s="35">
        <v>0.25</v>
      </c>
      <c r="AA17" s="35"/>
      <c r="AB17" s="35"/>
      <c r="AC17" s="15">
        <v>7.410000000000002</v>
      </c>
      <c r="AD17"/>
    </row>
    <row r="18" spans="1:30" ht="12.75">
      <c r="A18" s="5"/>
      <c r="B18" s="9" t="s">
        <v>38</v>
      </c>
      <c r="C18" s="34">
        <v>3.5250000000000004</v>
      </c>
      <c r="D18" s="35">
        <v>2.75</v>
      </c>
      <c r="E18" s="35">
        <v>0.25</v>
      </c>
      <c r="F18" s="35">
        <v>1.5</v>
      </c>
      <c r="G18" s="35">
        <v>0.75</v>
      </c>
      <c r="H18" s="35">
        <v>3.75</v>
      </c>
      <c r="I18" s="35">
        <v>0.15</v>
      </c>
      <c r="J18" s="35">
        <v>3.25</v>
      </c>
      <c r="K18" s="35"/>
      <c r="L18" s="35">
        <v>0.75</v>
      </c>
      <c r="M18" s="35">
        <v>0.25</v>
      </c>
      <c r="N18" s="35">
        <v>0.65</v>
      </c>
      <c r="O18" s="35">
        <v>0.24</v>
      </c>
      <c r="P18" s="35">
        <v>1.05</v>
      </c>
      <c r="Q18" s="35"/>
      <c r="R18" s="35">
        <v>2</v>
      </c>
      <c r="S18" s="35">
        <v>2.45</v>
      </c>
      <c r="T18" s="35">
        <v>4</v>
      </c>
      <c r="U18" s="35">
        <v>1</v>
      </c>
      <c r="V18" s="35">
        <v>2.1500000000000004</v>
      </c>
      <c r="W18" s="35">
        <v>0.1</v>
      </c>
      <c r="X18" s="35"/>
      <c r="Y18" s="35">
        <v>1.65</v>
      </c>
      <c r="Z18" s="35">
        <v>1.1</v>
      </c>
      <c r="AA18" s="35"/>
      <c r="AB18" s="35">
        <v>1.25</v>
      </c>
      <c r="AC18" s="15">
        <v>34.565</v>
      </c>
      <c r="AD18"/>
    </row>
    <row r="19" spans="1:30" ht="12.75">
      <c r="A19" s="5"/>
      <c r="B19" s="9" t="s">
        <v>95</v>
      </c>
      <c r="C19" s="34">
        <v>0.25</v>
      </c>
      <c r="D19" s="35"/>
      <c r="E19" s="35"/>
      <c r="F19" s="35">
        <v>0.2</v>
      </c>
      <c r="G19" s="35"/>
      <c r="H19" s="35"/>
      <c r="I19" s="35"/>
      <c r="J19" s="35"/>
      <c r="K19" s="35"/>
      <c r="L19" s="35"/>
      <c r="M19" s="35"/>
      <c r="N19" s="35"/>
      <c r="O19" s="35"/>
      <c r="P19" s="35"/>
      <c r="Q19" s="35"/>
      <c r="R19" s="35"/>
      <c r="S19" s="35"/>
      <c r="T19" s="35"/>
      <c r="U19" s="35"/>
      <c r="V19" s="35"/>
      <c r="W19" s="35"/>
      <c r="X19" s="35">
        <v>0.2</v>
      </c>
      <c r="Y19" s="35"/>
      <c r="Z19" s="35">
        <v>0.2</v>
      </c>
      <c r="AA19" s="35"/>
      <c r="AB19" s="35"/>
      <c r="AC19" s="15">
        <v>0.8500000000000001</v>
      </c>
      <c r="AD19"/>
    </row>
    <row r="20" spans="1:31" s="18" customFormat="1" ht="12.75">
      <c r="A20" s="5"/>
      <c r="B20" s="30" t="s">
        <v>527</v>
      </c>
      <c r="C20" s="34">
        <v>0.05</v>
      </c>
      <c r="D20" s="35"/>
      <c r="E20" s="35"/>
      <c r="F20" s="35"/>
      <c r="G20" s="35"/>
      <c r="H20" s="35"/>
      <c r="I20" s="35"/>
      <c r="J20" s="35"/>
      <c r="K20" s="35"/>
      <c r="L20" s="35"/>
      <c r="M20" s="35"/>
      <c r="N20" s="35"/>
      <c r="O20" s="35">
        <v>0.1</v>
      </c>
      <c r="P20" s="35"/>
      <c r="Q20" s="35"/>
      <c r="R20" s="35"/>
      <c r="S20" s="35"/>
      <c r="T20" s="35"/>
      <c r="U20" s="35"/>
      <c r="V20" s="35"/>
      <c r="W20" s="35"/>
      <c r="X20" s="35">
        <v>0.45</v>
      </c>
      <c r="Y20" s="35"/>
      <c r="Z20" s="35">
        <v>0.35000000000000003</v>
      </c>
      <c r="AA20" s="35"/>
      <c r="AB20" s="35"/>
      <c r="AC20" s="15">
        <v>0.9500000000000002</v>
      </c>
      <c r="AD20"/>
      <c r="AE20"/>
    </row>
    <row r="21" spans="1:30" ht="12.75">
      <c r="A21" s="5"/>
      <c r="B21" s="30" t="s">
        <v>606</v>
      </c>
      <c r="C21" s="34"/>
      <c r="D21" s="35"/>
      <c r="E21" s="35"/>
      <c r="F21" s="35"/>
      <c r="G21" s="35"/>
      <c r="H21" s="35"/>
      <c r="I21" s="35"/>
      <c r="J21" s="35"/>
      <c r="K21" s="35"/>
      <c r="L21" s="35"/>
      <c r="M21" s="35"/>
      <c r="N21" s="35"/>
      <c r="O21" s="35"/>
      <c r="P21" s="35"/>
      <c r="Q21" s="35"/>
      <c r="R21" s="35"/>
      <c r="S21" s="35"/>
      <c r="T21" s="35"/>
      <c r="U21" s="35"/>
      <c r="V21" s="35"/>
      <c r="W21" s="35"/>
      <c r="X21" s="35">
        <v>0.25</v>
      </c>
      <c r="Y21" s="35"/>
      <c r="Z21" s="35"/>
      <c r="AA21" s="35"/>
      <c r="AB21" s="35"/>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212</v>
      </c>
      <c r="C23" s="32">
        <v>0.30000000000000004</v>
      </c>
      <c r="D23" s="33">
        <v>0.1</v>
      </c>
      <c r="E23" s="33"/>
      <c r="F23" s="33"/>
      <c r="G23" s="33"/>
      <c r="H23" s="33"/>
      <c r="I23" s="33"/>
      <c r="J23" s="33"/>
      <c r="K23" s="33"/>
      <c r="L23" s="33"/>
      <c r="M23" s="33"/>
      <c r="N23" s="33"/>
      <c r="O23" s="33"/>
      <c r="P23" s="33"/>
      <c r="Q23" s="33"/>
      <c r="R23" s="33"/>
      <c r="S23" s="33"/>
      <c r="T23" s="33"/>
      <c r="U23" s="33"/>
      <c r="V23" s="33">
        <v>0.44999999999999996</v>
      </c>
      <c r="W23" s="33">
        <v>0.1</v>
      </c>
      <c r="X23" s="33">
        <v>0.25</v>
      </c>
      <c r="Y23" s="33"/>
      <c r="Z23" s="33">
        <v>0.44999999999999996</v>
      </c>
      <c r="AA23" s="33"/>
      <c r="AB23" s="33"/>
      <c r="AC23" s="14">
        <v>1.65</v>
      </c>
      <c r="AD23"/>
    </row>
    <row r="24" spans="1:30" ht="12.75">
      <c r="A24" s="5"/>
      <c r="B24" s="9" t="s">
        <v>69</v>
      </c>
      <c r="C24" s="34">
        <v>0.1</v>
      </c>
      <c r="D24" s="35"/>
      <c r="E24" s="35"/>
      <c r="F24" s="35"/>
      <c r="G24" s="35"/>
      <c r="H24" s="35"/>
      <c r="I24" s="35"/>
      <c r="J24" s="35"/>
      <c r="K24" s="35"/>
      <c r="L24" s="35"/>
      <c r="M24" s="35"/>
      <c r="N24" s="35"/>
      <c r="O24" s="35">
        <v>0.03</v>
      </c>
      <c r="P24" s="35"/>
      <c r="Q24" s="35"/>
      <c r="R24" s="35"/>
      <c r="S24" s="35"/>
      <c r="T24" s="35"/>
      <c r="U24" s="35"/>
      <c r="V24" s="35"/>
      <c r="W24" s="35"/>
      <c r="X24" s="35"/>
      <c r="Y24" s="35">
        <v>0.30000000000000004</v>
      </c>
      <c r="Z24" s="35"/>
      <c r="AA24" s="35"/>
      <c r="AB24" s="35"/>
      <c r="AC24" s="15">
        <v>0.43000000000000005</v>
      </c>
      <c r="AD24"/>
    </row>
    <row r="25" spans="1:30" ht="12.75">
      <c r="A25" s="5"/>
      <c r="B25" s="9" t="s">
        <v>67</v>
      </c>
      <c r="C25" s="34"/>
      <c r="D25" s="35">
        <v>0.2</v>
      </c>
      <c r="E25" s="35"/>
      <c r="F25" s="35"/>
      <c r="G25" s="35"/>
      <c r="H25" s="35"/>
      <c r="I25" s="35"/>
      <c r="J25" s="35"/>
      <c r="K25" s="35"/>
      <c r="L25" s="35"/>
      <c r="M25" s="35"/>
      <c r="N25" s="35"/>
      <c r="O25" s="35">
        <v>0.25</v>
      </c>
      <c r="P25" s="35"/>
      <c r="Q25" s="35"/>
      <c r="R25" s="35"/>
      <c r="S25" s="35"/>
      <c r="T25" s="35"/>
      <c r="U25" s="35"/>
      <c r="V25" s="35"/>
      <c r="W25" s="35"/>
      <c r="X25" s="35">
        <v>0.4</v>
      </c>
      <c r="Y25" s="35">
        <v>0.05</v>
      </c>
      <c r="Z25" s="35">
        <v>0.5</v>
      </c>
      <c r="AA25" s="35"/>
      <c r="AB25" s="35"/>
      <c r="AC25" s="15">
        <v>1.4000000000000001</v>
      </c>
      <c r="AD25"/>
    </row>
    <row r="26" spans="1:30" ht="12.75">
      <c r="A26" s="5"/>
      <c r="B26" s="9" t="s">
        <v>153</v>
      </c>
      <c r="C26" s="34"/>
      <c r="D26" s="35"/>
      <c r="E26" s="35"/>
      <c r="F26" s="35"/>
      <c r="G26" s="35"/>
      <c r="H26" s="35"/>
      <c r="I26" s="35"/>
      <c r="J26" s="35"/>
      <c r="K26" s="35"/>
      <c r="L26" s="35"/>
      <c r="M26" s="35"/>
      <c r="N26" s="35"/>
      <c r="O26" s="35">
        <v>0.03</v>
      </c>
      <c r="P26" s="35"/>
      <c r="Q26" s="35"/>
      <c r="R26" s="35"/>
      <c r="S26" s="35"/>
      <c r="T26" s="35"/>
      <c r="U26" s="35"/>
      <c r="V26" s="35">
        <v>0.2</v>
      </c>
      <c r="W26" s="35"/>
      <c r="X26" s="35">
        <v>0.4</v>
      </c>
      <c r="Y26" s="35"/>
      <c r="Z26" s="35">
        <v>1.05</v>
      </c>
      <c r="AA26" s="35"/>
      <c r="AB26" s="35"/>
      <c r="AC26" s="15">
        <v>1.6800000000000002</v>
      </c>
      <c r="AD26"/>
    </row>
    <row r="27" spans="1:30" ht="12.75">
      <c r="A27" s="5"/>
      <c r="B27" s="9" t="s">
        <v>49</v>
      </c>
      <c r="C27" s="34">
        <v>0.2</v>
      </c>
      <c r="D27" s="35">
        <v>0.30000000000000004</v>
      </c>
      <c r="E27" s="35"/>
      <c r="F27" s="35"/>
      <c r="G27" s="35"/>
      <c r="H27" s="35"/>
      <c r="I27" s="35"/>
      <c r="J27" s="35"/>
      <c r="K27" s="35"/>
      <c r="L27" s="35"/>
      <c r="M27" s="35"/>
      <c r="N27" s="35"/>
      <c r="O27" s="35">
        <v>0.16999999999999998</v>
      </c>
      <c r="P27" s="35">
        <v>0.2</v>
      </c>
      <c r="Q27" s="35"/>
      <c r="R27" s="35"/>
      <c r="S27" s="35">
        <v>0.1</v>
      </c>
      <c r="T27" s="35">
        <v>2</v>
      </c>
      <c r="U27" s="35"/>
      <c r="V27" s="35">
        <v>0.35</v>
      </c>
      <c r="W27" s="35">
        <v>0.2</v>
      </c>
      <c r="X27" s="35">
        <v>0.4</v>
      </c>
      <c r="Y27" s="35"/>
      <c r="Z27" s="35">
        <v>0.1</v>
      </c>
      <c r="AA27" s="35"/>
      <c r="AB27" s="35"/>
      <c r="AC27" s="15">
        <v>4.02</v>
      </c>
      <c r="AD27"/>
    </row>
    <row r="28" spans="1:30" ht="12.75">
      <c r="A28" s="5"/>
      <c r="B28" s="9" t="s">
        <v>157</v>
      </c>
      <c r="C28" s="34"/>
      <c r="D28" s="35"/>
      <c r="E28" s="35"/>
      <c r="F28" s="35"/>
      <c r="G28" s="35"/>
      <c r="H28" s="35"/>
      <c r="I28" s="35"/>
      <c r="J28" s="35"/>
      <c r="K28" s="35"/>
      <c r="L28" s="35"/>
      <c r="M28" s="35"/>
      <c r="N28" s="35"/>
      <c r="O28" s="35">
        <v>0.03</v>
      </c>
      <c r="P28" s="35"/>
      <c r="Q28" s="35"/>
      <c r="R28" s="35"/>
      <c r="S28" s="35"/>
      <c r="T28" s="35">
        <v>0.25</v>
      </c>
      <c r="U28" s="35"/>
      <c r="V28" s="35">
        <v>0.2</v>
      </c>
      <c r="W28" s="35"/>
      <c r="X28" s="35">
        <v>0.6000000000000001</v>
      </c>
      <c r="Y28" s="35">
        <v>0.5</v>
      </c>
      <c r="Z28" s="35"/>
      <c r="AA28" s="35"/>
      <c r="AB28" s="35"/>
      <c r="AC28" s="15">
        <v>1.58</v>
      </c>
      <c r="AD28"/>
    </row>
    <row r="29" spans="1:30" ht="12.75">
      <c r="A29" s="5"/>
      <c r="B29" s="9" t="s">
        <v>85</v>
      </c>
      <c r="C29" s="34"/>
      <c r="D29" s="35">
        <v>0.1</v>
      </c>
      <c r="E29" s="35"/>
      <c r="F29" s="35"/>
      <c r="G29" s="35"/>
      <c r="H29" s="35"/>
      <c r="I29" s="35"/>
      <c r="J29" s="35"/>
      <c r="K29" s="35"/>
      <c r="L29" s="35"/>
      <c r="M29" s="35"/>
      <c r="N29" s="35"/>
      <c r="O29" s="35">
        <v>0.03</v>
      </c>
      <c r="P29" s="35"/>
      <c r="Q29" s="35"/>
      <c r="R29" s="35"/>
      <c r="S29" s="35"/>
      <c r="T29" s="35"/>
      <c r="U29" s="35"/>
      <c r="V29" s="35"/>
      <c r="W29" s="35"/>
      <c r="X29" s="35"/>
      <c r="Y29" s="35">
        <v>0.4</v>
      </c>
      <c r="Z29" s="35"/>
      <c r="AA29" s="35"/>
      <c r="AB29" s="35"/>
      <c r="AC29" s="15">
        <v>0.53</v>
      </c>
      <c r="AD29"/>
    </row>
    <row r="30" spans="1:30" ht="12.75">
      <c r="A30" s="5"/>
      <c r="B30" s="9" t="s">
        <v>66</v>
      </c>
      <c r="C30" s="34"/>
      <c r="D30" s="35"/>
      <c r="E30" s="35"/>
      <c r="F30" s="35"/>
      <c r="G30" s="35"/>
      <c r="H30" s="35"/>
      <c r="I30" s="35"/>
      <c r="J30" s="35"/>
      <c r="K30" s="35"/>
      <c r="L30" s="35"/>
      <c r="M30" s="35"/>
      <c r="N30" s="35"/>
      <c r="O30" s="35"/>
      <c r="P30" s="35"/>
      <c r="Q30" s="35"/>
      <c r="R30" s="35"/>
      <c r="S30" s="35"/>
      <c r="T30" s="35"/>
      <c r="U30" s="35"/>
      <c r="V30" s="35"/>
      <c r="W30" s="35"/>
      <c r="X30" s="35"/>
      <c r="Y30" s="35"/>
      <c r="Z30" s="35">
        <v>0.25</v>
      </c>
      <c r="AA30" s="35"/>
      <c r="AB30" s="35"/>
      <c r="AC30" s="15">
        <v>0.25</v>
      </c>
      <c r="AD30"/>
    </row>
    <row r="31" spans="1:30" ht="12.75">
      <c r="A31" s="5"/>
      <c r="B31" s="9" t="s">
        <v>65</v>
      </c>
      <c r="C31" s="34">
        <v>0.25</v>
      </c>
      <c r="D31" s="35"/>
      <c r="E31" s="35"/>
      <c r="F31" s="35"/>
      <c r="G31" s="35"/>
      <c r="H31" s="35"/>
      <c r="I31" s="35">
        <v>1.1</v>
      </c>
      <c r="J31" s="35"/>
      <c r="K31" s="35"/>
      <c r="L31" s="35"/>
      <c r="M31" s="35"/>
      <c r="N31" s="35"/>
      <c r="O31" s="35">
        <v>0.05</v>
      </c>
      <c r="P31" s="35"/>
      <c r="Q31" s="35"/>
      <c r="R31" s="35"/>
      <c r="S31" s="35"/>
      <c r="T31" s="35"/>
      <c r="U31" s="35"/>
      <c r="V31" s="35">
        <v>0.1</v>
      </c>
      <c r="W31" s="35"/>
      <c r="X31" s="35"/>
      <c r="Y31" s="35"/>
      <c r="Z31" s="35">
        <v>0.2</v>
      </c>
      <c r="AA31" s="35"/>
      <c r="AB31" s="35"/>
      <c r="AC31" s="15">
        <v>1.7000000000000002</v>
      </c>
      <c r="AD31"/>
    </row>
    <row r="32" spans="1:30" ht="12.75">
      <c r="A32" s="5"/>
      <c r="B32" s="9" t="s">
        <v>50</v>
      </c>
      <c r="C32" s="34">
        <v>0.30000000000000004</v>
      </c>
      <c r="D32" s="35">
        <v>0.4</v>
      </c>
      <c r="E32" s="35"/>
      <c r="F32" s="35"/>
      <c r="G32" s="35"/>
      <c r="H32" s="35"/>
      <c r="I32" s="35"/>
      <c r="J32" s="35"/>
      <c r="K32" s="35"/>
      <c r="L32" s="35"/>
      <c r="M32" s="35"/>
      <c r="N32" s="35"/>
      <c r="O32" s="35">
        <v>0.27</v>
      </c>
      <c r="P32" s="35"/>
      <c r="Q32" s="35"/>
      <c r="R32" s="35"/>
      <c r="S32" s="35"/>
      <c r="T32" s="35"/>
      <c r="U32" s="35"/>
      <c r="V32" s="35">
        <v>0.55</v>
      </c>
      <c r="W32" s="35"/>
      <c r="X32" s="35">
        <v>0.2</v>
      </c>
      <c r="Y32" s="35">
        <v>0.15000000000000002</v>
      </c>
      <c r="Z32" s="35">
        <v>0.6</v>
      </c>
      <c r="AA32" s="35"/>
      <c r="AB32" s="35"/>
      <c r="AC32" s="15">
        <v>2.47</v>
      </c>
      <c r="AD32"/>
    </row>
    <row r="33" spans="1:30" ht="12.75">
      <c r="A33" s="5"/>
      <c r="B33" s="9" t="s">
        <v>52</v>
      </c>
      <c r="C33" s="34">
        <v>0.30000000000000004</v>
      </c>
      <c r="D33" s="35"/>
      <c r="E33" s="35"/>
      <c r="F33" s="35">
        <v>0.05</v>
      </c>
      <c r="G33" s="35"/>
      <c r="H33" s="35"/>
      <c r="I33" s="35"/>
      <c r="J33" s="35"/>
      <c r="K33" s="35"/>
      <c r="L33" s="35"/>
      <c r="M33" s="35"/>
      <c r="N33" s="35"/>
      <c r="O33" s="35">
        <v>0.16</v>
      </c>
      <c r="P33" s="35"/>
      <c r="Q33" s="35"/>
      <c r="R33" s="35"/>
      <c r="S33" s="35"/>
      <c r="T33" s="35">
        <v>0.1</v>
      </c>
      <c r="U33" s="35"/>
      <c r="V33" s="35"/>
      <c r="W33" s="35"/>
      <c r="X33" s="35">
        <v>0.85</v>
      </c>
      <c r="Y33" s="35">
        <v>0.15</v>
      </c>
      <c r="Z33" s="35">
        <v>0.2</v>
      </c>
      <c r="AA33" s="35"/>
      <c r="AB33" s="35"/>
      <c r="AC33" s="15">
        <v>1.8099999999999998</v>
      </c>
      <c r="AD33"/>
    </row>
    <row r="34" spans="1:30" ht="12.75">
      <c r="A34" s="5"/>
      <c r="B34" s="9" t="s">
        <v>104</v>
      </c>
      <c r="C34" s="34">
        <v>0.05</v>
      </c>
      <c r="D34" s="35"/>
      <c r="E34" s="35"/>
      <c r="F34" s="35"/>
      <c r="G34" s="35"/>
      <c r="H34" s="35">
        <v>0.1</v>
      </c>
      <c r="I34" s="35"/>
      <c r="J34" s="35"/>
      <c r="K34" s="35"/>
      <c r="L34" s="35"/>
      <c r="M34" s="35"/>
      <c r="N34" s="35"/>
      <c r="O34" s="35">
        <v>0.05</v>
      </c>
      <c r="P34" s="35"/>
      <c r="Q34" s="35"/>
      <c r="R34" s="35"/>
      <c r="S34" s="35"/>
      <c r="T34" s="35"/>
      <c r="U34" s="35"/>
      <c r="V34" s="35"/>
      <c r="W34" s="35"/>
      <c r="X34" s="35">
        <v>0.2</v>
      </c>
      <c r="Y34" s="35"/>
      <c r="Z34" s="35"/>
      <c r="AA34" s="35"/>
      <c r="AB34" s="35"/>
      <c r="AC34" s="15">
        <v>0.4</v>
      </c>
      <c r="AD34"/>
    </row>
    <row r="35" spans="1:30" ht="12.75">
      <c r="A35" s="5"/>
      <c r="B35" s="9" t="s">
        <v>58</v>
      </c>
      <c r="C35" s="34">
        <v>0.2</v>
      </c>
      <c r="D35" s="35">
        <v>0.45</v>
      </c>
      <c r="E35" s="35"/>
      <c r="F35" s="35"/>
      <c r="G35" s="35"/>
      <c r="H35" s="35"/>
      <c r="I35" s="35"/>
      <c r="J35" s="35">
        <v>1</v>
      </c>
      <c r="K35" s="35"/>
      <c r="L35" s="35"/>
      <c r="M35" s="35"/>
      <c r="N35" s="35"/>
      <c r="O35" s="35">
        <v>0.06</v>
      </c>
      <c r="P35" s="35"/>
      <c r="Q35" s="35"/>
      <c r="R35" s="35"/>
      <c r="S35" s="35"/>
      <c r="T35" s="35"/>
      <c r="U35" s="35"/>
      <c r="V35" s="35">
        <v>0.2</v>
      </c>
      <c r="W35" s="35"/>
      <c r="X35" s="35"/>
      <c r="Y35" s="35"/>
      <c r="Z35" s="35"/>
      <c r="AA35" s="35"/>
      <c r="AB35" s="35"/>
      <c r="AC35" s="15">
        <v>1.91</v>
      </c>
      <c r="AD35"/>
    </row>
    <row r="36" spans="1:30" ht="12.75">
      <c r="A36" s="5"/>
      <c r="B36" s="9" t="s">
        <v>163</v>
      </c>
      <c r="C36" s="34"/>
      <c r="D36" s="35"/>
      <c r="E36" s="35"/>
      <c r="F36" s="35"/>
      <c r="G36" s="35">
        <v>0.1</v>
      </c>
      <c r="H36" s="35"/>
      <c r="I36" s="35"/>
      <c r="J36" s="35"/>
      <c r="K36" s="35"/>
      <c r="L36" s="35"/>
      <c r="M36" s="35"/>
      <c r="N36" s="35"/>
      <c r="O36" s="35"/>
      <c r="P36" s="35"/>
      <c r="Q36" s="35"/>
      <c r="R36" s="35"/>
      <c r="S36" s="35"/>
      <c r="T36" s="35">
        <v>0.3</v>
      </c>
      <c r="U36" s="35"/>
      <c r="V36" s="35">
        <v>0.25</v>
      </c>
      <c r="W36" s="35"/>
      <c r="X36" s="35"/>
      <c r="Y36" s="35"/>
      <c r="Z36" s="35"/>
      <c r="AA36" s="35"/>
      <c r="AB36" s="35"/>
      <c r="AC36" s="15">
        <v>0.65</v>
      </c>
      <c r="AD36"/>
    </row>
    <row r="37" spans="1:30" ht="12.75">
      <c r="A37" s="5"/>
      <c r="B37" s="9" t="s">
        <v>164</v>
      </c>
      <c r="C37" s="34"/>
      <c r="D37" s="35"/>
      <c r="E37" s="35"/>
      <c r="F37" s="35"/>
      <c r="G37" s="35"/>
      <c r="H37" s="35"/>
      <c r="I37" s="35"/>
      <c r="J37" s="35"/>
      <c r="K37" s="35"/>
      <c r="L37" s="35"/>
      <c r="M37" s="35"/>
      <c r="N37" s="35"/>
      <c r="O37" s="35">
        <v>0.02</v>
      </c>
      <c r="P37" s="35"/>
      <c r="Q37" s="35"/>
      <c r="R37" s="35"/>
      <c r="S37" s="35"/>
      <c r="T37" s="35"/>
      <c r="U37" s="35"/>
      <c r="V37" s="35"/>
      <c r="W37" s="35"/>
      <c r="X37" s="35"/>
      <c r="Y37" s="35">
        <v>0.1</v>
      </c>
      <c r="Z37" s="35"/>
      <c r="AA37" s="35"/>
      <c r="AB37" s="35"/>
      <c r="AC37" s="15">
        <v>0.12000000000000001</v>
      </c>
      <c r="AD37"/>
    </row>
    <row r="38" spans="1:30" ht="12.75">
      <c r="A38" s="5"/>
      <c r="B38" s="9" t="s">
        <v>59</v>
      </c>
      <c r="C38" s="34">
        <v>0.7</v>
      </c>
      <c r="D38" s="35"/>
      <c r="E38" s="35"/>
      <c r="F38" s="35">
        <v>0.1</v>
      </c>
      <c r="G38" s="35"/>
      <c r="H38" s="35"/>
      <c r="I38" s="35"/>
      <c r="J38" s="35"/>
      <c r="K38" s="35"/>
      <c r="L38" s="35"/>
      <c r="M38" s="35"/>
      <c r="N38" s="35"/>
      <c r="O38" s="35">
        <v>0.16</v>
      </c>
      <c r="P38" s="35"/>
      <c r="Q38" s="35"/>
      <c r="R38" s="35">
        <v>0.1</v>
      </c>
      <c r="S38" s="35"/>
      <c r="T38" s="35">
        <v>0.25</v>
      </c>
      <c r="U38" s="35"/>
      <c r="V38" s="35"/>
      <c r="W38" s="35">
        <v>0.2</v>
      </c>
      <c r="X38" s="35">
        <v>0.3</v>
      </c>
      <c r="Y38" s="35"/>
      <c r="Z38" s="35">
        <v>0.2</v>
      </c>
      <c r="AA38" s="35"/>
      <c r="AB38" s="35"/>
      <c r="AC38" s="15">
        <v>2.0100000000000002</v>
      </c>
      <c r="AD38"/>
    </row>
    <row r="39" spans="1:30" ht="12.75">
      <c r="A39" s="5"/>
      <c r="B39" s="9" t="s">
        <v>166</v>
      </c>
      <c r="C39" s="34">
        <v>0.2</v>
      </c>
      <c r="D39" s="35"/>
      <c r="E39" s="35"/>
      <c r="F39" s="35"/>
      <c r="G39" s="35"/>
      <c r="H39" s="35"/>
      <c r="I39" s="35"/>
      <c r="J39" s="35"/>
      <c r="K39" s="35"/>
      <c r="L39" s="35"/>
      <c r="M39" s="35"/>
      <c r="N39" s="35"/>
      <c r="O39" s="35">
        <v>0.12</v>
      </c>
      <c r="P39" s="35"/>
      <c r="Q39" s="35"/>
      <c r="R39" s="35"/>
      <c r="S39" s="35"/>
      <c r="T39" s="35"/>
      <c r="U39" s="35"/>
      <c r="V39" s="35"/>
      <c r="W39" s="35"/>
      <c r="X39" s="35">
        <v>0.5</v>
      </c>
      <c r="Y39" s="35"/>
      <c r="Z39" s="35">
        <v>2.25</v>
      </c>
      <c r="AA39" s="35">
        <v>1</v>
      </c>
      <c r="AB39" s="35"/>
      <c r="AC39" s="15">
        <v>4.07</v>
      </c>
      <c r="AD39"/>
    </row>
    <row r="40" spans="1:30" ht="12.75">
      <c r="A40" s="5"/>
      <c r="B40" s="9" t="s">
        <v>63</v>
      </c>
      <c r="C40" s="34">
        <v>0.1</v>
      </c>
      <c r="D40" s="35"/>
      <c r="E40" s="35"/>
      <c r="F40" s="35"/>
      <c r="G40" s="35"/>
      <c r="H40" s="35"/>
      <c r="I40" s="35"/>
      <c r="J40" s="35"/>
      <c r="K40" s="35"/>
      <c r="L40" s="35"/>
      <c r="M40" s="35"/>
      <c r="N40" s="35"/>
      <c r="O40" s="35">
        <v>0.5</v>
      </c>
      <c r="P40" s="35"/>
      <c r="Q40" s="35"/>
      <c r="R40" s="35"/>
      <c r="S40" s="35"/>
      <c r="T40" s="35"/>
      <c r="U40" s="35"/>
      <c r="V40" s="35">
        <v>0.2</v>
      </c>
      <c r="W40" s="35"/>
      <c r="X40" s="35">
        <v>0.45</v>
      </c>
      <c r="Y40" s="35"/>
      <c r="Z40" s="35">
        <v>0.6</v>
      </c>
      <c r="AA40" s="35"/>
      <c r="AB40" s="35"/>
      <c r="AC40" s="15">
        <v>1.85</v>
      </c>
      <c r="AD40"/>
    </row>
    <row r="41" spans="1:30" ht="12.75">
      <c r="A41" s="5"/>
      <c r="B41" s="30" t="s">
        <v>369</v>
      </c>
      <c r="C41" s="34"/>
      <c r="D41" s="35"/>
      <c r="E41" s="35"/>
      <c r="F41" s="35"/>
      <c r="G41" s="35"/>
      <c r="H41" s="35"/>
      <c r="I41" s="35"/>
      <c r="J41" s="35"/>
      <c r="K41" s="35"/>
      <c r="L41" s="35"/>
      <c r="M41" s="35"/>
      <c r="N41" s="35"/>
      <c r="O41" s="35"/>
      <c r="P41" s="35"/>
      <c r="Q41" s="35"/>
      <c r="R41" s="35"/>
      <c r="S41" s="35"/>
      <c r="T41" s="35"/>
      <c r="U41" s="35"/>
      <c r="V41" s="35"/>
      <c r="W41" s="35"/>
      <c r="X41" s="35"/>
      <c r="Y41" s="35"/>
      <c r="Z41" s="35">
        <v>1.9</v>
      </c>
      <c r="AA41" s="35"/>
      <c r="AB41" s="35"/>
      <c r="AC41" s="15">
        <v>1.9</v>
      </c>
      <c r="AD41"/>
    </row>
    <row r="42" spans="1:31" s="18" customFormat="1" ht="12.75">
      <c r="A42" s="5"/>
      <c r="B42" s="30" t="s">
        <v>398</v>
      </c>
      <c r="C42" s="34">
        <v>0.1</v>
      </c>
      <c r="D42" s="35"/>
      <c r="E42" s="35"/>
      <c r="F42" s="35"/>
      <c r="G42" s="35"/>
      <c r="H42" s="35"/>
      <c r="I42" s="35"/>
      <c r="J42" s="35"/>
      <c r="K42" s="35"/>
      <c r="L42" s="35"/>
      <c r="M42" s="35"/>
      <c r="N42" s="35"/>
      <c r="O42" s="35">
        <v>0.2</v>
      </c>
      <c r="P42" s="35"/>
      <c r="Q42" s="35"/>
      <c r="R42" s="35"/>
      <c r="S42" s="35"/>
      <c r="T42" s="35"/>
      <c r="U42" s="35"/>
      <c r="V42" s="35"/>
      <c r="W42" s="35"/>
      <c r="X42" s="35">
        <v>1.05</v>
      </c>
      <c r="Y42" s="35"/>
      <c r="Z42" s="35"/>
      <c r="AA42" s="35">
        <v>1.05</v>
      </c>
      <c r="AB42" s="35"/>
      <c r="AC42" s="15">
        <v>2.4000000000000004</v>
      </c>
      <c r="AD42"/>
      <c r="AE42"/>
    </row>
    <row r="43" spans="1:30" ht="12.75">
      <c r="A43" s="5"/>
      <c r="B43" s="30" t="s">
        <v>526</v>
      </c>
      <c r="C43" s="34"/>
      <c r="D43" s="35"/>
      <c r="E43" s="35"/>
      <c r="F43" s="35"/>
      <c r="G43" s="35"/>
      <c r="H43" s="35"/>
      <c r="I43" s="35"/>
      <c r="J43" s="35"/>
      <c r="K43" s="35"/>
      <c r="L43" s="35"/>
      <c r="M43" s="35"/>
      <c r="N43" s="35"/>
      <c r="O43" s="35">
        <v>0.045</v>
      </c>
      <c r="P43" s="35"/>
      <c r="Q43" s="35"/>
      <c r="R43" s="35"/>
      <c r="S43" s="35"/>
      <c r="T43" s="35"/>
      <c r="U43" s="35"/>
      <c r="V43" s="35"/>
      <c r="W43" s="35"/>
      <c r="X43" s="35"/>
      <c r="Y43" s="35"/>
      <c r="Z43" s="35"/>
      <c r="AA43" s="35">
        <v>0.6</v>
      </c>
      <c r="AB43" s="35"/>
      <c r="AC43" s="15">
        <v>0.645</v>
      </c>
      <c r="AD43"/>
    </row>
    <row r="44" spans="1:30" ht="12.75">
      <c r="A44" s="5"/>
      <c r="B44" s="30" t="s">
        <v>677</v>
      </c>
      <c r="C44" s="34">
        <v>0.45</v>
      </c>
      <c r="D44" s="35"/>
      <c r="E44" s="35"/>
      <c r="F44" s="35"/>
      <c r="G44" s="35"/>
      <c r="H44" s="35"/>
      <c r="I44" s="35"/>
      <c r="J44" s="35"/>
      <c r="K44" s="35"/>
      <c r="L44" s="35"/>
      <c r="M44" s="35"/>
      <c r="N44" s="35"/>
      <c r="O44" s="35"/>
      <c r="P44" s="35"/>
      <c r="Q44" s="35"/>
      <c r="R44" s="35"/>
      <c r="S44" s="35"/>
      <c r="T44" s="35"/>
      <c r="U44" s="35"/>
      <c r="V44" s="35"/>
      <c r="W44" s="35"/>
      <c r="X44" s="35"/>
      <c r="Y44" s="35">
        <v>0.4</v>
      </c>
      <c r="Z44" s="35">
        <v>0.1</v>
      </c>
      <c r="AA44" s="35"/>
      <c r="AB44" s="35"/>
      <c r="AC44" s="15">
        <v>0.9500000000000001</v>
      </c>
      <c r="AD44"/>
    </row>
    <row r="45" spans="1:30" ht="12.75">
      <c r="A45" s="5"/>
      <c r="B45" s="30" t="s">
        <v>606</v>
      </c>
      <c r="C45" s="34"/>
      <c r="D45" s="35">
        <v>0.15</v>
      </c>
      <c r="E45" s="35"/>
      <c r="F45" s="35">
        <v>0.05</v>
      </c>
      <c r="G45" s="35"/>
      <c r="H45" s="35"/>
      <c r="I45" s="35"/>
      <c r="J45" s="35"/>
      <c r="K45" s="35"/>
      <c r="L45" s="35"/>
      <c r="M45" s="35"/>
      <c r="N45" s="35"/>
      <c r="O45" s="35">
        <v>0.03</v>
      </c>
      <c r="P45" s="35"/>
      <c r="Q45" s="35"/>
      <c r="R45" s="35"/>
      <c r="S45" s="35"/>
      <c r="T45" s="35"/>
      <c r="U45" s="35"/>
      <c r="V45" s="35"/>
      <c r="W45" s="35"/>
      <c r="X45" s="35">
        <v>0.2</v>
      </c>
      <c r="Y45" s="35"/>
      <c r="Z45" s="35">
        <v>0.2</v>
      </c>
      <c r="AA45" s="35"/>
      <c r="AB45" s="35"/>
      <c r="AC45" s="15">
        <v>0.6300000000000001</v>
      </c>
      <c r="AD45"/>
    </row>
    <row r="46" spans="1:30" ht="12.75">
      <c r="A46" s="5"/>
      <c r="B46" s="30" t="s">
        <v>690</v>
      </c>
      <c r="C46" s="34"/>
      <c r="D46" s="35"/>
      <c r="E46" s="35"/>
      <c r="F46" s="35"/>
      <c r="G46" s="35"/>
      <c r="H46" s="35"/>
      <c r="I46" s="35"/>
      <c r="J46" s="35"/>
      <c r="K46" s="35"/>
      <c r="L46" s="35"/>
      <c r="M46" s="35"/>
      <c r="N46" s="35"/>
      <c r="O46" s="35">
        <v>0.06</v>
      </c>
      <c r="P46" s="35"/>
      <c r="Q46" s="35"/>
      <c r="R46" s="35"/>
      <c r="S46" s="35"/>
      <c r="T46" s="35"/>
      <c r="U46" s="35"/>
      <c r="V46" s="35">
        <v>0.1</v>
      </c>
      <c r="W46" s="35"/>
      <c r="X46" s="35">
        <v>0.25</v>
      </c>
      <c r="Y46" s="35">
        <v>0.4</v>
      </c>
      <c r="Z46" s="35">
        <v>0.5</v>
      </c>
      <c r="AA46" s="35"/>
      <c r="AB46" s="35"/>
      <c r="AC46" s="15">
        <v>1.31</v>
      </c>
      <c r="AD46"/>
    </row>
    <row r="47" spans="1:30" ht="12.75">
      <c r="A47" s="5"/>
      <c r="B47" s="30" t="s">
        <v>705</v>
      </c>
      <c r="C47" s="34"/>
      <c r="D47" s="35"/>
      <c r="E47" s="35"/>
      <c r="F47" s="35"/>
      <c r="G47" s="35"/>
      <c r="H47" s="35"/>
      <c r="I47" s="35"/>
      <c r="J47" s="35"/>
      <c r="K47" s="35"/>
      <c r="L47" s="35"/>
      <c r="M47" s="35"/>
      <c r="N47" s="35"/>
      <c r="O47" s="35"/>
      <c r="P47" s="35"/>
      <c r="Q47" s="35"/>
      <c r="R47" s="35"/>
      <c r="S47" s="35"/>
      <c r="T47" s="35"/>
      <c r="U47" s="35"/>
      <c r="V47" s="35">
        <v>0.35</v>
      </c>
      <c r="W47" s="35"/>
      <c r="X47" s="35"/>
      <c r="Y47" s="35"/>
      <c r="Z47" s="35">
        <v>0.1</v>
      </c>
      <c r="AA47" s="35"/>
      <c r="AB47" s="35"/>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8" t="s">
        <v>9</v>
      </c>
      <c r="B49" s="39"/>
      <c r="C49" s="36">
        <v>9.224999999999998</v>
      </c>
      <c r="D49" s="37">
        <v>5.3500000000000005</v>
      </c>
      <c r="E49" s="37">
        <v>0.25</v>
      </c>
      <c r="F49" s="37">
        <v>2.1999999999999997</v>
      </c>
      <c r="G49" s="37">
        <v>1.35</v>
      </c>
      <c r="H49" s="37">
        <v>3.85</v>
      </c>
      <c r="I49" s="37">
        <v>1.25</v>
      </c>
      <c r="J49" s="37">
        <v>4.45</v>
      </c>
      <c r="K49" s="37">
        <v>0.625</v>
      </c>
      <c r="L49" s="37">
        <v>0.75</v>
      </c>
      <c r="M49" s="37">
        <v>0.25</v>
      </c>
      <c r="N49" s="37">
        <v>0.65</v>
      </c>
      <c r="O49" s="37">
        <v>3.5550000000000006</v>
      </c>
      <c r="P49" s="37">
        <v>1.8499999999999999</v>
      </c>
      <c r="Q49" s="37">
        <v>1</v>
      </c>
      <c r="R49" s="37">
        <v>4.475</v>
      </c>
      <c r="S49" s="37">
        <v>2.5500000000000003</v>
      </c>
      <c r="T49" s="37">
        <v>7.699999999999999</v>
      </c>
      <c r="U49" s="37">
        <v>1.6</v>
      </c>
      <c r="V49" s="37">
        <v>6.159999999999999</v>
      </c>
      <c r="W49" s="37">
        <v>1.45</v>
      </c>
      <c r="X49" s="37">
        <v>8.85</v>
      </c>
      <c r="Y49" s="37">
        <v>6.9</v>
      </c>
      <c r="Z49" s="37">
        <v>14.019999999999996</v>
      </c>
      <c r="AA49" s="37">
        <v>2.65</v>
      </c>
      <c r="AB49" s="37">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306</v>
      </c>
      <c r="B3" s="3"/>
      <c r="C3" s="31" t="s">
        <v>6</v>
      </c>
      <c r="D3" s="3"/>
      <c r="E3" s="3"/>
      <c r="F3" s="3"/>
      <c r="G3" s="3"/>
      <c r="H3" s="3"/>
      <c r="I3" s="3"/>
      <c r="J3" s="3"/>
      <c r="K3" s="3"/>
      <c r="L3" s="3"/>
      <c r="M3" s="3"/>
      <c r="N3" s="4"/>
    </row>
    <row r="4" spans="1:14" ht="26.25" customHeight="1">
      <c r="A4" s="23" t="s">
        <v>4</v>
      </c>
      <c r="B4" s="24" t="s">
        <v>5</v>
      </c>
      <c r="C4" s="25" t="s">
        <v>14</v>
      </c>
      <c r="D4" s="26" t="s">
        <v>27</v>
      </c>
      <c r="E4" s="26" t="s">
        <v>22</v>
      </c>
      <c r="F4" s="26" t="s">
        <v>87</v>
      </c>
      <c r="G4" s="26" t="s">
        <v>42</v>
      </c>
      <c r="H4" s="26" t="s">
        <v>45</v>
      </c>
      <c r="I4" s="26" t="s">
        <v>112</v>
      </c>
      <c r="J4" s="26" t="s">
        <v>515</v>
      </c>
      <c r="K4" s="26" t="s">
        <v>80</v>
      </c>
      <c r="L4" s="26" t="s">
        <v>516</v>
      </c>
      <c r="M4" s="26" t="s">
        <v>518</v>
      </c>
      <c r="N4" s="7" t="s">
        <v>9</v>
      </c>
    </row>
    <row r="5" spans="1:14" ht="12.75">
      <c r="A5" s="2" t="s">
        <v>12</v>
      </c>
      <c r="B5" s="8" t="s">
        <v>131</v>
      </c>
      <c r="C5" s="32">
        <v>0.015</v>
      </c>
      <c r="D5" s="33"/>
      <c r="E5" s="33"/>
      <c r="F5" s="33"/>
      <c r="G5" s="33"/>
      <c r="H5" s="33"/>
      <c r="I5" s="33"/>
      <c r="J5" s="33"/>
      <c r="K5" s="33"/>
      <c r="L5" s="33"/>
      <c r="M5" s="33"/>
      <c r="N5" s="14">
        <v>0.015</v>
      </c>
    </row>
    <row r="6" spans="1:14" ht="12.75">
      <c r="A6" s="5"/>
      <c r="B6" s="9" t="s">
        <v>13</v>
      </c>
      <c r="C6" s="34">
        <v>0.5</v>
      </c>
      <c r="D6" s="35"/>
      <c r="E6" s="35"/>
      <c r="F6" s="35">
        <v>0.43000000000000005</v>
      </c>
      <c r="G6" s="35"/>
      <c r="H6" s="35"/>
      <c r="I6" s="35"/>
      <c r="J6" s="35"/>
      <c r="K6" s="35"/>
      <c r="L6" s="35"/>
      <c r="M6" s="35"/>
      <c r="N6" s="15">
        <v>0.93</v>
      </c>
    </row>
    <row r="7" spans="1:14" ht="12.75">
      <c r="A7" s="5"/>
      <c r="B7" s="9" t="s">
        <v>73</v>
      </c>
      <c r="C7" s="34">
        <v>0.02</v>
      </c>
      <c r="D7" s="35"/>
      <c r="E7" s="35"/>
      <c r="F7" s="35"/>
      <c r="G7" s="35"/>
      <c r="H7" s="35"/>
      <c r="I7" s="35"/>
      <c r="J7" s="35"/>
      <c r="K7" s="35"/>
      <c r="L7" s="35"/>
      <c r="M7" s="35"/>
      <c r="N7" s="15">
        <v>0.02</v>
      </c>
    </row>
    <row r="8" spans="1:14" ht="12.75">
      <c r="A8" s="5"/>
      <c r="B8" s="9" t="s">
        <v>16</v>
      </c>
      <c r="C8" s="34">
        <v>0.5</v>
      </c>
      <c r="D8" s="35"/>
      <c r="E8" s="35">
        <v>0.74</v>
      </c>
      <c r="F8" s="35">
        <v>0.75</v>
      </c>
      <c r="G8" s="35"/>
      <c r="H8" s="35"/>
      <c r="I8" s="35"/>
      <c r="J8" s="35"/>
      <c r="K8" s="35">
        <v>0.15</v>
      </c>
      <c r="L8" s="35"/>
      <c r="M8" s="35"/>
      <c r="N8" s="15">
        <v>2.14</v>
      </c>
    </row>
    <row r="9" spans="1:14" ht="12.75">
      <c r="A9" s="5"/>
      <c r="B9" s="9" t="s">
        <v>91</v>
      </c>
      <c r="C9" s="34">
        <v>0.1</v>
      </c>
      <c r="D9" s="35"/>
      <c r="E9" s="35">
        <v>0.39999999999999997</v>
      </c>
      <c r="F9" s="35"/>
      <c r="G9" s="35"/>
      <c r="H9" s="35"/>
      <c r="I9" s="35"/>
      <c r="J9" s="35"/>
      <c r="K9" s="35"/>
      <c r="L9" s="35"/>
      <c r="M9" s="35"/>
      <c r="N9" s="15">
        <v>0.5</v>
      </c>
    </row>
    <row r="10" spans="1:14" ht="12.75">
      <c r="A10" s="5"/>
      <c r="B10" s="9" t="s">
        <v>19</v>
      </c>
      <c r="C10" s="34">
        <v>0.8000000000000002</v>
      </c>
      <c r="D10" s="35"/>
      <c r="E10" s="35">
        <v>1.1400000000000001</v>
      </c>
      <c r="F10" s="35">
        <v>0.5</v>
      </c>
      <c r="G10" s="35"/>
      <c r="H10" s="35"/>
      <c r="I10" s="35"/>
      <c r="J10" s="35"/>
      <c r="K10" s="35"/>
      <c r="L10" s="35"/>
      <c r="M10" s="35"/>
      <c r="N10" s="15">
        <v>2.4400000000000004</v>
      </c>
    </row>
    <row r="11" spans="1:14" ht="12.75">
      <c r="A11" s="5"/>
      <c r="B11" s="9" t="s">
        <v>137</v>
      </c>
      <c r="C11" s="34">
        <v>0.615</v>
      </c>
      <c r="D11" s="35">
        <v>0.3</v>
      </c>
      <c r="E11" s="35"/>
      <c r="F11" s="35"/>
      <c r="G11" s="35"/>
      <c r="H11" s="35"/>
      <c r="I11" s="35"/>
      <c r="J11" s="35"/>
      <c r="K11" s="35"/>
      <c r="L11" s="35"/>
      <c r="M11" s="35"/>
      <c r="N11" s="15">
        <v>0.915</v>
      </c>
    </row>
    <row r="12" spans="1:14" ht="12.75">
      <c r="A12" s="5"/>
      <c r="B12" s="9" t="s">
        <v>140</v>
      </c>
      <c r="C12" s="34">
        <v>0.6000000000000001</v>
      </c>
      <c r="D12" s="35"/>
      <c r="E12" s="35">
        <v>0.5</v>
      </c>
      <c r="F12" s="35">
        <v>0.4</v>
      </c>
      <c r="G12" s="35"/>
      <c r="H12" s="35"/>
      <c r="I12" s="35"/>
      <c r="J12" s="35"/>
      <c r="K12" s="35"/>
      <c r="L12" s="35"/>
      <c r="M12" s="35"/>
      <c r="N12" s="15">
        <v>1.5</v>
      </c>
    </row>
    <row r="13" spans="1:14" ht="12.75">
      <c r="A13" s="5"/>
      <c r="B13" s="9" t="s">
        <v>142</v>
      </c>
      <c r="C13" s="34">
        <v>0.32</v>
      </c>
      <c r="D13" s="35"/>
      <c r="E13" s="35"/>
      <c r="F13" s="35"/>
      <c r="G13" s="35"/>
      <c r="H13" s="35"/>
      <c r="I13" s="35"/>
      <c r="J13" s="35"/>
      <c r="K13" s="35"/>
      <c r="L13" s="35"/>
      <c r="M13" s="35"/>
      <c r="N13" s="15">
        <v>0.32</v>
      </c>
    </row>
    <row r="14" spans="1:14" ht="12.75">
      <c r="A14" s="5"/>
      <c r="B14" s="9" t="s">
        <v>24</v>
      </c>
      <c r="C14" s="34">
        <v>0.1</v>
      </c>
      <c r="D14" s="35">
        <v>1.57</v>
      </c>
      <c r="E14" s="35"/>
      <c r="F14" s="35"/>
      <c r="G14" s="35"/>
      <c r="H14" s="35"/>
      <c r="I14" s="35"/>
      <c r="J14" s="35"/>
      <c r="K14" s="35"/>
      <c r="L14" s="35"/>
      <c r="M14" s="35"/>
      <c r="N14" s="15">
        <v>1.6700000000000002</v>
      </c>
    </row>
    <row r="15" spans="1:14" ht="12.75">
      <c r="A15" s="5"/>
      <c r="B15" s="9" t="s">
        <v>147</v>
      </c>
      <c r="C15" s="34"/>
      <c r="D15" s="35"/>
      <c r="E15" s="35">
        <v>0.01</v>
      </c>
      <c r="F15" s="35">
        <v>0.01</v>
      </c>
      <c r="G15" s="35"/>
      <c r="H15" s="35"/>
      <c r="I15" s="35"/>
      <c r="J15" s="35"/>
      <c r="K15" s="35"/>
      <c r="L15" s="35"/>
      <c r="M15" s="35"/>
      <c r="N15" s="15">
        <v>0.02</v>
      </c>
    </row>
    <row r="16" spans="1:14" ht="12.75">
      <c r="A16" s="5"/>
      <c r="B16" s="9" t="s">
        <v>30</v>
      </c>
      <c r="C16" s="34">
        <v>0.45000000000000007</v>
      </c>
      <c r="D16" s="35">
        <v>1</v>
      </c>
      <c r="E16" s="35">
        <v>1.25</v>
      </c>
      <c r="F16" s="35">
        <v>0.2</v>
      </c>
      <c r="G16" s="35"/>
      <c r="H16" s="35"/>
      <c r="I16" s="35"/>
      <c r="J16" s="35"/>
      <c r="K16" s="35"/>
      <c r="L16" s="35"/>
      <c r="M16" s="35"/>
      <c r="N16" s="15">
        <v>2.9000000000000004</v>
      </c>
    </row>
    <row r="17" spans="1:14" ht="12.75">
      <c r="A17" s="5"/>
      <c r="B17" s="9" t="s">
        <v>33</v>
      </c>
      <c r="C17" s="34">
        <v>0.7999999999999999</v>
      </c>
      <c r="D17" s="35">
        <v>1.9</v>
      </c>
      <c r="E17" s="35">
        <v>1</v>
      </c>
      <c r="F17" s="35">
        <v>1.1600000000000001</v>
      </c>
      <c r="G17" s="35"/>
      <c r="H17" s="35"/>
      <c r="I17" s="35">
        <v>2.3</v>
      </c>
      <c r="J17" s="35"/>
      <c r="K17" s="35"/>
      <c r="L17" s="35">
        <v>0.25</v>
      </c>
      <c r="M17" s="35"/>
      <c r="N17" s="15">
        <v>7.409999999999999</v>
      </c>
    </row>
    <row r="18" spans="1:14" ht="12.75">
      <c r="A18" s="5"/>
      <c r="B18" s="9" t="s">
        <v>38</v>
      </c>
      <c r="C18" s="34">
        <v>1.5250000000000001</v>
      </c>
      <c r="D18" s="35">
        <v>3.6999999999999997</v>
      </c>
      <c r="E18" s="35">
        <v>2.47</v>
      </c>
      <c r="F18" s="35">
        <v>2.3200000000000003</v>
      </c>
      <c r="G18" s="35">
        <v>2.3</v>
      </c>
      <c r="H18" s="35">
        <v>2</v>
      </c>
      <c r="I18" s="35">
        <v>5.55</v>
      </c>
      <c r="J18" s="35">
        <v>3</v>
      </c>
      <c r="K18" s="35">
        <v>1.7000000000000002</v>
      </c>
      <c r="L18" s="35">
        <v>7</v>
      </c>
      <c r="M18" s="35">
        <v>3</v>
      </c>
      <c r="N18" s="15">
        <v>34.565</v>
      </c>
    </row>
    <row r="19" spans="1:14" ht="12.75">
      <c r="A19" s="5"/>
      <c r="B19" s="9" t="s">
        <v>95</v>
      </c>
      <c r="C19" s="34">
        <v>0.75</v>
      </c>
      <c r="D19" s="35"/>
      <c r="E19" s="35"/>
      <c r="F19" s="35"/>
      <c r="G19" s="35"/>
      <c r="H19" s="35">
        <v>0.1</v>
      </c>
      <c r="I19" s="35"/>
      <c r="J19" s="35"/>
      <c r="K19" s="35"/>
      <c r="L19" s="35"/>
      <c r="M19" s="35"/>
      <c r="N19" s="15">
        <v>0.85</v>
      </c>
    </row>
    <row r="20" spans="1:14" ht="12.75">
      <c r="A20" s="5"/>
      <c r="B20" s="30" t="s">
        <v>527</v>
      </c>
      <c r="C20" s="34">
        <v>0.39999999999999997</v>
      </c>
      <c r="D20" s="35"/>
      <c r="E20" s="35">
        <v>0.25</v>
      </c>
      <c r="F20" s="35">
        <v>0.30000000000000004</v>
      </c>
      <c r="G20" s="35"/>
      <c r="H20" s="35"/>
      <c r="I20" s="35"/>
      <c r="J20" s="35"/>
      <c r="K20" s="35"/>
      <c r="L20" s="35"/>
      <c r="M20" s="35"/>
      <c r="N20" s="15">
        <v>0.95</v>
      </c>
    </row>
    <row r="21" spans="1:14" ht="12.75">
      <c r="A21" s="5"/>
      <c r="B21" s="30" t="s">
        <v>606</v>
      </c>
      <c r="C21" s="34">
        <v>0.25</v>
      </c>
      <c r="D21" s="35"/>
      <c r="E21" s="35"/>
      <c r="F21" s="35"/>
      <c r="G21" s="35"/>
      <c r="H21" s="35"/>
      <c r="I21" s="35"/>
      <c r="J21" s="35"/>
      <c r="K21" s="35"/>
      <c r="L21" s="35"/>
      <c r="M21" s="35"/>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212</v>
      </c>
      <c r="C23" s="32">
        <v>0.75</v>
      </c>
      <c r="D23" s="33"/>
      <c r="E23" s="33"/>
      <c r="F23" s="33">
        <v>0.7</v>
      </c>
      <c r="G23" s="33"/>
      <c r="H23" s="33">
        <v>0.2</v>
      </c>
      <c r="I23" s="33"/>
      <c r="J23" s="33"/>
      <c r="K23" s="33"/>
      <c r="L23" s="33"/>
      <c r="M23" s="33"/>
      <c r="N23" s="14">
        <v>1.65</v>
      </c>
    </row>
    <row r="24" spans="1:14" ht="12.75">
      <c r="A24" s="5"/>
      <c r="B24" s="9" t="s">
        <v>69</v>
      </c>
      <c r="C24" s="34">
        <v>0.2</v>
      </c>
      <c r="D24" s="35"/>
      <c r="E24" s="35"/>
      <c r="F24" s="35">
        <v>0.23</v>
      </c>
      <c r="G24" s="35"/>
      <c r="H24" s="35"/>
      <c r="I24" s="35"/>
      <c r="J24" s="35"/>
      <c r="K24" s="35"/>
      <c r="L24" s="35"/>
      <c r="M24" s="35"/>
      <c r="N24" s="15">
        <v>0.43000000000000005</v>
      </c>
    </row>
    <row r="25" spans="1:14" ht="12.75">
      <c r="A25" s="5"/>
      <c r="B25" s="9" t="s">
        <v>67</v>
      </c>
      <c r="C25" s="34">
        <v>0.05</v>
      </c>
      <c r="D25" s="35"/>
      <c r="E25" s="35">
        <v>0.4</v>
      </c>
      <c r="F25" s="35">
        <v>0.95</v>
      </c>
      <c r="G25" s="35"/>
      <c r="H25" s="35"/>
      <c r="I25" s="35"/>
      <c r="J25" s="35"/>
      <c r="K25" s="35"/>
      <c r="L25" s="35"/>
      <c r="M25" s="35"/>
      <c r="N25" s="15">
        <v>1.4</v>
      </c>
    </row>
    <row r="26" spans="1:14" ht="12.75">
      <c r="A26" s="5"/>
      <c r="B26" s="9" t="s">
        <v>153</v>
      </c>
      <c r="C26" s="34">
        <v>0.6000000000000001</v>
      </c>
      <c r="D26" s="35">
        <v>0.55</v>
      </c>
      <c r="E26" s="35">
        <v>0.3</v>
      </c>
      <c r="F26" s="35">
        <v>0.23</v>
      </c>
      <c r="G26" s="35"/>
      <c r="H26" s="35"/>
      <c r="I26" s="35"/>
      <c r="J26" s="35"/>
      <c r="K26" s="35"/>
      <c r="L26" s="35"/>
      <c r="M26" s="35"/>
      <c r="N26" s="15">
        <v>1.6800000000000002</v>
      </c>
    </row>
    <row r="27" spans="1:14" ht="12.75">
      <c r="A27" s="5"/>
      <c r="B27" s="9" t="s">
        <v>49</v>
      </c>
      <c r="C27" s="34">
        <v>0.30000000000000004</v>
      </c>
      <c r="D27" s="35">
        <v>0.4</v>
      </c>
      <c r="E27" s="35">
        <v>0.55</v>
      </c>
      <c r="F27" s="35">
        <v>0.77</v>
      </c>
      <c r="G27" s="35"/>
      <c r="H27" s="35"/>
      <c r="I27" s="35"/>
      <c r="J27" s="35"/>
      <c r="K27" s="35"/>
      <c r="L27" s="35">
        <v>2</v>
      </c>
      <c r="M27" s="35"/>
      <c r="N27" s="15">
        <v>4.02</v>
      </c>
    </row>
    <row r="28" spans="1:14" ht="12.75">
      <c r="A28" s="5"/>
      <c r="B28" s="9" t="s">
        <v>157</v>
      </c>
      <c r="C28" s="34">
        <v>0.2</v>
      </c>
      <c r="D28" s="35">
        <v>0.25</v>
      </c>
      <c r="E28" s="35"/>
      <c r="F28" s="35">
        <v>1.1300000000000001</v>
      </c>
      <c r="G28" s="35"/>
      <c r="H28" s="35"/>
      <c r="I28" s="35"/>
      <c r="J28" s="35"/>
      <c r="K28" s="35"/>
      <c r="L28" s="35"/>
      <c r="M28" s="35"/>
      <c r="N28" s="15">
        <v>1.58</v>
      </c>
    </row>
    <row r="29" spans="1:14" ht="12.75">
      <c r="A29" s="5"/>
      <c r="B29" s="9" t="s">
        <v>85</v>
      </c>
      <c r="C29" s="34"/>
      <c r="D29" s="35">
        <v>0.05</v>
      </c>
      <c r="E29" s="35"/>
      <c r="F29" s="35">
        <v>0.48000000000000004</v>
      </c>
      <c r="G29" s="35"/>
      <c r="H29" s="35"/>
      <c r="I29" s="35"/>
      <c r="J29" s="35"/>
      <c r="K29" s="35"/>
      <c r="L29" s="35"/>
      <c r="M29" s="35"/>
      <c r="N29" s="15">
        <v>0.53</v>
      </c>
    </row>
    <row r="30" spans="1:14" ht="12.75">
      <c r="A30" s="5"/>
      <c r="B30" s="9" t="s">
        <v>66</v>
      </c>
      <c r="C30" s="34"/>
      <c r="D30" s="35"/>
      <c r="E30" s="35"/>
      <c r="F30" s="35">
        <v>0.25</v>
      </c>
      <c r="G30" s="35"/>
      <c r="H30" s="35"/>
      <c r="I30" s="35"/>
      <c r="J30" s="35"/>
      <c r="K30" s="35"/>
      <c r="L30" s="35"/>
      <c r="M30" s="35"/>
      <c r="N30" s="15">
        <v>0.25</v>
      </c>
    </row>
    <row r="31" spans="1:14" ht="12.75">
      <c r="A31" s="5"/>
      <c r="B31" s="9" t="s">
        <v>65</v>
      </c>
      <c r="C31" s="34">
        <v>0.25</v>
      </c>
      <c r="D31" s="35"/>
      <c r="E31" s="35"/>
      <c r="F31" s="35">
        <v>1.4500000000000002</v>
      </c>
      <c r="G31" s="35"/>
      <c r="H31" s="35"/>
      <c r="I31" s="35"/>
      <c r="J31" s="35"/>
      <c r="K31" s="35"/>
      <c r="L31" s="35"/>
      <c r="M31" s="35"/>
      <c r="N31" s="15">
        <v>1.7000000000000002</v>
      </c>
    </row>
    <row r="32" spans="1:14" ht="12.75">
      <c r="A32" s="5"/>
      <c r="B32" s="9" t="s">
        <v>50</v>
      </c>
      <c r="C32" s="34">
        <v>0.30000000000000004</v>
      </c>
      <c r="D32" s="35"/>
      <c r="E32" s="35">
        <v>0.3</v>
      </c>
      <c r="F32" s="35">
        <v>1.8700000000000003</v>
      </c>
      <c r="G32" s="35"/>
      <c r="H32" s="35"/>
      <c r="I32" s="35"/>
      <c r="J32" s="35"/>
      <c r="K32" s="35"/>
      <c r="L32" s="35"/>
      <c r="M32" s="35"/>
      <c r="N32" s="15">
        <v>2.4700000000000006</v>
      </c>
    </row>
    <row r="33" spans="1:14" ht="12.75">
      <c r="A33" s="5"/>
      <c r="B33" s="9" t="s">
        <v>52</v>
      </c>
      <c r="C33" s="34">
        <v>1.05</v>
      </c>
      <c r="D33" s="35">
        <v>0.1</v>
      </c>
      <c r="E33" s="35"/>
      <c r="F33" s="35">
        <v>0.66</v>
      </c>
      <c r="G33" s="35"/>
      <c r="H33" s="35"/>
      <c r="I33" s="35"/>
      <c r="J33" s="35"/>
      <c r="K33" s="35"/>
      <c r="L33" s="35"/>
      <c r="M33" s="35"/>
      <c r="N33" s="15">
        <v>1.81</v>
      </c>
    </row>
    <row r="34" spans="1:14" ht="12.75">
      <c r="A34" s="5"/>
      <c r="B34" s="9" t="s">
        <v>104</v>
      </c>
      <c r="C34" s="34">
        <v>0.1</v>
      </c>
      <c r="D34" s="35"/>
      <c r="E34" s="35"/>
      <c r="F34" s="35">
        <v>0.30000000000000004</v>
      </c>
      <c r="G34" s="35"/>
      <c r="H34" s="35"/>
      <c r="I34" s="35"/>
      <c r="J34" s="35"/>
      <c r="K34" s="35"/>
      <c r="L34" s="35"/>
      <c r="M34" s="35"/>
      <c r="N34" s="15">
        <v>0.4</v>
      </c>
    </row>
    <row r="35" spans="1:14" ht="12.75">
      <c r="A35" s="5"/>
      <c r="B35" s="9" t="s">
        <v>58</v>
      </c>
      <c r="C35" s="34">
        <v>0.5</v>
      </c>
      <c r="D35" s="35"/>
      <c r="E35" s="35">
        <v>0.1</v>
      </c>
      <c r="F35" s="35">
        <v>1.11</v>
      </c>
      <c r="G35" s="35"/>
      <c r="H35" s="35"/>
      <c r="I35" s="35">
        <v>0.2</v>
      </c>
      <c r="J35" s="35"/>
      <c r="K35" s="35"/>
      <c r="L35" s="35"/>
      <c r="M35" s="35"/>
      <c r="N35" s="15">
        <v>1.91</v>
      </c>
    </row>
    <row r="36" spans="1:14" ht="12.75">
      <c r="A36" s="5"/>
      <c r="B36" s="9" t="s">
        <v>163</v>
      </c>
      <c r="C36" s="34"/>
      <c r="D36" s="35"/>
      <c r="E36" s="35"/>
      <c r="F36" s="35">
        <v>0.65</v>
      </c>
      <c r="G36" s="35"/>
      <c r="H36" s="35"/>
      <c r="I36" s="35"/>
      <c r="J36" s="35"/>
      <c r="K36" s="35"/>
      <c r="L36" s="35"/>
      <c r="M36" s="35"/>
      <c r="N36" s="15">
        <v>0.65</v>
      </c>
    </row>
    <row r="37" spans="1:14" ht="12.75">
      <c r="A37" s="5"/>
      <c r="B37" s="9" t="s">
        <v>164</v>
      </c>
      <c r="C37" s="34">
        <v>0.12000000000000001</v>
      </c>
      <c r="D37" s="35"/>
      <c r="E37" s="35"/>
      <c r="F37" s="35"/>
      <c r="G37" s="35"/>
      <c r="H37" s="35"/>
      <c r="I37" s="35"/>
      <c r="J37" s="35"/>
      <c r="K37" s="35"/>
      <c r="L37" s="35"/>
      <c r="M37" s="35"/>
      <c r="N37" s="15">
        <v>0.12000000000000001</v>
      </c>
    </row>
    <row r="38" spans="1:14" ht="12.75">
      <c r="A38" s="5"/>
      <c r="B38" s="9" t="s">
        <v>59</v>
      </c>
      <c r="C38" s="34">
        <v>1.25</v>
      </c>
      <c r="D38" s="35">
        <v>0.6000000000000001</v>
      </c>
      <c r="E38" s="35"/>
      <c r="F38" s="35">
        <v>0.16</v>
      </c>
      <c r="G38" s="35"/>
      <c r="H38" s="35"/>
      <c r="I38" s="35"/>
      <c r="J38" s="35"/>
      <c r="K38" s="35"/>
      <c r="L38" s="35"/>
      <c r="M38" s="35"/>
      <c r="N38" s="15">
        <v>2.0100000000000002</v>
      </c>
    </row>
    <row r="39" spans="1:14" ht="12.75">
      <c r="A39" s="5"/>
      <c r="B39" s="9" t="s">
        <v>166</v>
      </c>
      <c r="C39" s="34">
        <v>0.7</v>
      </c>
      <c r="D39" s="35"/>
      <c r="E39" s="35">
        <v>1.31</v>
      </c>
      <c r="F39" s="35">
        <v>2.06</v>
      </c>
      <c r="G39" s="35"/>
      <c r="H39" s="35"/>
      <c r="I39" s="35"/>
      <c r="J39" s="35"/>
      <c r="K39" s="35"/>
      <c r="L39" s="35"/>
      <c r="M39" s="35"/>
      <c r="N39" s="15">
        <v>4.07</v>
      </c>
    </row>
    <row r="40" spans="1:14" ht="12.75">
      <c r="A40" s="5"/>
      <c r="B40" s="9" t="s">
        <v>63</v>
      </c>
      <c r="C40" s="34">
        <v>0.35</v>
      </c>
      <c r="D40" s="35"/>
      <c r="E40" s="35"/>
      <c r="F40" s="35">
        <v>1.5</v>
      </c>
      <c r="G40" s="35"/>
      <c r="H40" s="35"/>
      <c r="I40" s="35"/>
      <c r="J40" s="35"/>
      <c r="K40" s="35"/>
      <c r="L40" s="35"/>
      <c r="M40" s="35"/>
      <c r="N40" s="15">
        <v>1.85</v>
      </c>
    </row>
    <row r="41" spans="1:14" ht="12.75">
      <c r="A41" s="5"/>
      <c r="B41" s="30" t="s">
        <v>369</v>
      </c>
      <c r="C41" s="34">
        <v>0.4</v>
      </c>
      <c r="D41" s="35"/>
      <c r="E41" s="35">
        <v>1</v>
      </c>
      <c r="F41" s="35">
        <v>0.5</v>
      </c>
      <c r="G41" s="35"/>
      <c r="H41" s="35"/>
      <c r="I41" s="35"/>
      <c r="J41" s="35"/>
      <c r="K41" s="35"/>
      <c r="L41" s="35"/>
      <c r="M41" s="35"/>
      <c r="N41" s="15">
        <v>1.9</v>
      </c>
    </row>
    <row r="42" spans="1:14" ht="12.75">
      <c r="A42" s="5"/>
      <c r="B42" s="30" t="s">
        <v>398</v>
      </c>
      <c r="C42" s="34">
        <v>0.2</v>
      </c>
      <c r="D42" s="35"/>
      <c r="E42" s="35">
        <v>1</v>
      </c>
      <c r="F42" s="35">
        <v>1.2</v>
      </c>
      <c r="G42" s="35"/>
      <c r="H42" s="35"/>
      <c r="I42" s="35"/>
      <c r="J42" s="35"/>
      <c r="K42" s="35"/>
      <c r="L42" s="35"/>
      <c r="M42" s="35"/>
      <c r="N42" s="15">
        <v>2.4</v>
      </c>
    </row>
    <row r="43" spans="1:14" ht="12.75">
      <c r="A43" s="5"/>
      <c r="B43" s="30" t="s">
        <v>526</v>
      </c>
      <c r="C43" s="34"/>
      <c r="D43" s="35"/>
      <c r="E43" s="35">
        <v>0.6</v>
      </c>
      <c r="F43" s="35">
        <v>0.045</v>
      </c>
      <c r="G43" s="35"/>
      <c r="H43" s="35"/>
      <c r="I43" s="35"/>
      <c r="J43" s="35"/>
      <c r="K43" s="35"/>
      <c r="L43" s="35"/>
      <c r="M43" s="35"/>
      <c r="N43" s="15">
        <v>0.645</v>
      </c>
    </row>
    <row r="44" spans="1:14" ht="12.75">
      <c r="A44" s="5"/>
      <c r="B44" s="30" t="s">
        <v>677</v>
      </c>
      <c r="C44" s="34">
        <v>0.45</v>
      </c>
      <c r="D44" s="35"/>
      <c r="E44" s="35"/>
      <c r="F44" s="35">
        <v>0.5</v>
      </c>
      <c r="G44" s="35"/>
      <c r="H44" s="35"/>
      <c r="I44" s="35"/>
      <c r="J44" s="35"/>
      <c r="K44" s="35"/>
      <c r="L44" s="35"/>
      <c r="M44" s="35"/>
      <c r="N44" s="15">
        <v>0.95</v>
      </c>
    </row>
    <row r="45" spans="1:14" ht="12.75">
      <c r="A45" s="5"/>
      <c r="B45" s="30" t="s">
        <v>606</v>
      </c>
      <c r="C45" s="34">
        <v>0.05</v>
      </c>
      <c r="D45" s="35"/>
      <c r="E45" s="35">
        <v>0.35</v>
      </c>
      <c r="F45" s="35">
        <v>0.23</v>
      </c>
      <c r="G45" s="35"/>
      <c r="H45" s="35"/>
      <c r="I45" s="35"/>
      <c r="J45" s="35"/>
      <c r="K45" s="35"/>
      <c r="L45" s="35"/>
      <c r="M45" s="35"/>
      <c r="N45" s="15">
        <v>0.63</v>
      </c>
    </row>
    <row r="46" spans="1:14" ht="12.75">
      <c r="A46" s="5"/>
      <c r="B46" s="30" t="s">
        <v>690</v>
      </c>
      <c r="C46" s="34">
        <v>0.45</v>
      </c>
      <c r="D46" s="35"/>
      <c r="E46" s="35"/>
      <c r="F46" s="35">
        <v>0.8600000000000001</v>
      </c>
      <c r="G46" s="35"/>
      <c r="H46" s="35"/>
      <c r="I46" s="35"/>
      <c r="J46" s="35"/>
      <c r="K46" s="35"/>
      <c r="L46" s="35"/>
      <c r="M46" s="35"/>
      <c r="N46" s="15">
        <v>1.31</v>
      </c>
    </row>
    <row r="47" spans="1:14" ht="12.75">
      <c r="A47" s="5"/>
      <c r="B47" s="30" t="s">
        <v>705</v>
      </c>
      <c r="C47" s="34">
        <v>0.44999999999999996</v>
      </c>
      <c r="D47" s="35"/>
      <c r="E47" s="35"/>
      <c r="F47" s="35"/>
      <c r="G47" s="35"/>
      <c r="H47" s="35"/>
      <c r="I47" s="35"/>
      <c r="J47" s="35"/>
      <c r="K47" s="35"/>
      <c r="L47" s="35"/>
      <c r="M47" s="35"/>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8" t="s">
        <v>9</v>
      </c>
      <c r="B49" s="39"/>
      <c r="C49" s="36">
        <v>16.465</v>
      </c>
      <c r="D49" s="37">
        <v>10.42</v>
      </c>
      <c r="E49" s="37">
        <v>13.670000000000002</v>
      </c>
      <c r="F49" s="37">
        <v>23.905</v>
      </c>
      <c r="G49" s="37">
        <v>2.3</v>
      </c>
      <c r="H49" s="37">
        <v>2.3000000000000003</v>
      </c>
      <c r="I49" s="37">
        <v>8.049999999999999</v>
      </c>
      <c r="J49" s="37">
        <v>3</v>
      </c>
      <c r="K49" s="37">
        <v>1.85</v>
      </c>
      <c r="L49" s="37">
        <v>9.25</v>
      </c>
      <c r="M49" s="37">
        <v>3</v>
      </c>
      <c r="N49" s="17">
        <v>94.21000000000002</v>
      </c>
    </row>
  </sheetData>
  <sheetProtection/>
  <printOptions horizontalCentered="1"/>
  <pageMargins left="0.46" right="0.35" top="1.1" bottom="0.75" header="0.64" footer="0.3"/>
  <pageSetup fitToHeight="1" fitToWidth="1" horizontalDpi="600" verticalDpi="600" orientation="portrait" scale="97" r:id="rId1"/>
  <headerFooter>
    <oddHeader>&amp;C&amp;"Arial,Bold"&amp;14&amp;F
&amp;A</oddHeader>
  </headerFooter>
</worksheet>
</file>

<file path=xl/worksheets/sheet12.xml><?xml version="1.0" encoding="utf-8"?>
<worksheet xmlns="http://schemas.openxmlformats.org/spreadsheetml/2006/main" xmlns:r="http://schemas.openxmlformats.org/officeDocument/2006/relationships">
  <dimension ref="A3:E12"/>
  <sheetViews>
    <sheetView zoomScale="115" zoomScaleNormal="115"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75">
      <c r="A3" s="2"/>
      <c r="B3" s="6" t="s">
        <v>484</v>
      </c>
      <c r="C3" s="3"/>
      <c r="D3" s="3"/>
      <c r="E3" s="4"/>
    </row>
    <row r="4" spans="1:5" ht="12.75">
      <c r="A4" s="6" t="s">
        <v>483</v>
      </c>
      <c r="B4" s="2" t="s">
        <v>485</v>
      </c>
      <c r="C4" s="29" t="s">
        <v>486</v>
      </c>
      <c r="D4" s="29" t="s">
        <v>487</v>
      </c>
      <c r="E4" s="53" t="s">
        <v>488</v>
      </c>
    </row>
    <row r="5" spans="1:5" ht="12.75">
      <c r="A5" s="54">
        <v>40269</v>
      </c>
      <c r="B5" s="55">
        <v>31.507283333333334</v>
      </c>
      <c r="C5" s="56">
        <v>14.82</v>
      </c>
      <c r="D5" s="56">
        <v>7.136666666666667</v>
      </c>
      <c r="E5" s="61">
        <v>29.87</v>
      </c>
    </row>
    <row r="6" spans="1:5" ht="12.75" outlineLevel="1">
      <c r="A6" s="60">
        <v>40452</v>
      </c>
      <c r="B6" s="57">
        <v>31.5072833333333</v>
      </c>
      <c r="C6" s="58">
        <v>12.83</v>
      </c>
      <c r="D6" s="58">
        <v>8.296666666666667</v>
      </c>
      <c r="E6" s="62">
        <v>28.055</v>
      </c>
    </row>
    <row r="7" spans="1:5" ht="12.75" outlineLevel="1">
      <c r="A7" s="60">
        <v>40634</v>
      </c>
      <c r="B7" s="57">
        <v>30.857283333333335</v>
      </c>
      <c r="C7" s="58">
        <v>14.17</v>
      </c>
      <c r="D7" s="58">
        <v>8.171666666666667</v>
      </c>
      <c r="E7" s="62">
        <v>27.025</v>
      </c>
    </row>
    <row r="8" spans="1:5" ht="12.75" outlineLevel="1">
      <c r="A8" s="60">
        <v>40817</v>
      </c>
      <c r="B8" s="57">
        <v>31.032283333333336</v>
      </c>
      <c r="C8" s="58">
        <v>14.296666666666665</v>
      </c>
      <c r="D8" s="58">
        <v>8.141666666666667</v>
      </c>
      <c r="E8" s="62">
        <v>28.505000000000003</v>
      </c>
    </row>
    <row r="9" spans="1:5" ht="12.75" outlineLevel="1">
      <c r="A9" s="60">
        <v>41000</v>
      </c>
      <c r="B9" s="57">
        <v>32.416333333333334</v>
      </c>
      <c r="C9" s="58">
        <v>14.490000000000002</v>
      </c>
      <c r="D9" s="58">
        <v>7.351666666666667</v>
      </c>
      <c r="E9" s="62">
        <v>31.295</v>
      </c>
    </row>
    <row r="10" spans="1:5" ht="12.75" outlineLevel="1">
      <c r="A10" s="60">
        <v>41183</v>
      </c>
      <c r="B10" s="57">
        <v>33.725</v>
      </c>
      <c r="C10" s="58">
        <v>15.389999999999999</v>
      </c>
      <c r="D10" s="58">
        <v>7.335</v>
      </c>
      <c r="E10" s="62">
        <v>31.895</v>
      </c>
    </row>
    <row r="11" spans="1:5" ht="12.75" outlineLevel="1">
      <c r="A11" s="60">
        <v>41365</v>
      </c>
      <c r="B11" s="57">
        <v>33.175000000000004</v>
      </c>
      <c r="C11" s="58">
        <v>15.540000000000001</v>
      </c>
      <c r="D11" s="58">
        <v>7.484999999999999</v>
      </c>
      <c r="E11" s="62">
        <v>31.615000000000002</v>
      </c>
    </row>
    <row r="12" spans="1:5" ht="12.75">
      <c r="A12" s="59" t="s">
        <v>9</v>
      </c>
      <c r="B12" s="63">
        <v>224.22046666666665</v>
      </c>
      <c r="C12" s="64">
        <v>101.53666666666668</v>
      </c>
      <c r="D12" s="64">
        <v>53.91833333333334</v>
      </c>
      <c r="E12" s="65">
        <v>208.26000000000002</v>
      </c>
    </row>
  </sheetData>
  <sheetProtection/>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3:J12"/>
  <sheetViews>
    <sheetView zoomScale="120" zoomScaleNormal="120" zoomScalePageLayoutView="0" workbookViewId="0" topLeftCell="A1">
      <selection activeCell="E34" sqref="E34"/>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75">
      <c r="A3" s="2"/>
      <c r="B3" s="2" t="s">
        <v>484</v>
      </c>
      <c r="C3" s="3"/>
      <c r="D3" s="3"/>
      <c r="E3" s="4"/>
    </row>
    <row r="4" spans="1:5" ht="12.75">
      <c r="A4" s="2" t="s">
        <v>483</v>
      </c>
      <c r="B4" s="2" t="s">
        <v>485</v>
      </c>
      <c r="C4" s="29" t="s">
        <v>486</v>
      </c>
      <c r="D4" s="29" t="s">
        <v>487</v>
      </c>
      <c r="E4" s="53" t="s">
        <v>488</v>
      </c>
    </row>
    <row r="5" spans="1:6" ht="12.75">
      <c r="A5" s="186">
        <v>40269</v>
      </c>
      <c r="B5" s="55">
        <v>31.507283333333334</v>
      </c>
      <c r="C5" s="56">
        <v>14.82</v>
      </c>
      <c r="D5" s="56">
        <v>7.136666666666667</v>
      </c>
      <c r="E5" s="61">
        <v>29.87</v>
      </c>
      <c r="F5" s="58">
        <f>SUM(B5:E5)</f>
        <v>83.33395</v>
      </c>
    </row>
    <row r="6" spans="1:10" ht="12.75" outlineLevel="1">
      <c r="A6" s="187">
        <v>40452</v>
      </c>
      <c r="B6" s="57">
        <v>31.5072833333333</v>
      </c>
      <c r="C6" s="58">
        <v>12.83</v>
      </c>
      <c r="D6" s="58">
        <v>8.296666666666667</v>
      </c>
      <c r="E6" s="62">
        <v>28.055</v>
      </c>
      <c r="F6" s="58">
        <f aca="true" t="shared" si="0" ref="F6:F11">SUM(B6:E6)</f>
        <v>80.68894999999998</v>
      </c>
      <c r="G6" s="57">
        <v>31.5072833333333</v>
      </c>
      <c r="H6" s="58">
        <v>12.83</v>
      </c>
      <c r="I6" s="58">
        <v>8.296666666666667</v>
      </c>
      <c r="J6" s="62">
        <v>28.055</v>
      </c>
    </row>
    <row r="7" spans="1:10" ht="12.75" outlineLevel="1">
      <c r="A7" s="187">
        <v>40634</v>
      </c>
      <c r="B7" s="57">
        <v>30.857283333333335</v>
      </c>
      <c r="C7" s="58">
        <v>14.17</v>
      </c>
      <c r="D7" s="58">
        <v>8.171666666666667</v>
      </c>
      <c r="E7" s="62">
        <v>27.025</v>
      </c>
      <c r="F7" s="58">
        <f t="shared" si="0"/>
        <v>80.22395</v>
      </c>
      <c r="G7" s="57">
        <v>30.857283333333335</v>
      </c>
      <c r="H7" s="58">
        <v>14.17</v>
      </c>
      <c r="I7" s="58">
        <v>8.171666666666667</v>
      </c>
      <c r="J7" s="62">
        <v>27.025</v>
      </c>
    </row>
    <row r="8" spans="1:10" ht="12.75" outlineLevel="1">
      <c r="A8" s="187">
        <v>40817</v>
      </c>
      <c r="B8" s="57">
        <v>31.032283333333336</v>
      </c>
      <c r="C8" s="58">
        <v>14.296666666666665</v>
      </c>
      <c r="D8" s="58">
        <v>8.141666666666667</v>
      </c>
      <c r="E8" s="62">
        <v>28.505000000000003</v>
      </c>
      <c r="F8" s="58">
        <f t="shared" si="0"/>
        <v>81.97561666666667</v>
      </c>
      <c r="G8" s="57">
        <v>31.032283333333336</v>
      </c>
      <c r="H8" s="58">
        <v>14.296666666666665</v>
      </c>
      <c r="I8" s="58">
        <v>8.141666666666667</v>
      </c>
      <c r="J8" s="62">
        <v>28.505000000000003</v>
      </c>
    </row>
    <row r="9" spans="1:10" ht="12.75" outlineLevel="1">
      <c r="A9" s="187">
        <v>41000</v>
      </c>
      <c r="B9" s="57">
        <v>32.416333333333334</v>
      </c>
      <c r="C9" s="58">
        <v>14.490000000000002</v>
      </c>
      <c r="D9" s="58">
        <v>7.351666666666667</v>
      </c>
      <c r="E9" s="62">
        <v>31.295</v>
      </c>
      <c r="F9" s="58">
        <f t="shared" si="0"/>
        <v>85.553</v>
      </c>
      <c r="G9" s="57">
        <v>32.416333333333334</v>
      </c>
      <c r="H9" s="58">
        <v>14.490000000000002</v>
      </c>
      <c r="I9" s="58">
        <v>7.351666666666667</v>
      </c>
      <c r="J9" s="62">
        <v>31.295</v>
      </c>
    </row>
    <row r="10" spans="1:10" ht="12.75" outlineLevel="1">
      <c r="A10" s="187">
        <v>41183</v>
      </c>
      <c r="B10" s="57">
        <v>33.725</v>
      </c>
      <c r="C10" s="58">
        <v>15.389999999999999</v>
      </c>
      <c r="D10" s="58">
        <v>7.335</v>
      </c>
      <c r="E10" s="62">
        <v>31.895</v>
      </c>
      <c r="F10" s="58">
        <f t="shared" si="0"/>
        <v>88.345</v>
      </c>
      <c r="G10" s="57">
        <v>33.725</v>
      </c>
      <c r="H10" s="58">
        <v>15.389999999999999</v>
      </c>
      <c r="I10" s="58">
        <v>7.335</v>
      </c>
      <c r="J10" s="62">
        <v>31.895</v>
      </c>
    </row>
    <row r="11" spans="1:10" ht="12.75" outlineLevel="1">
      <c r="A11" s="187">
        <v>41365</v>
      </c>
      <c r="B11" s="57">
        <v>33.85</v>
      </c>
      <c r="C11" s="58">
        <v>14.86</v>
      </c>
      <c r="D11" s="58">
        <v>7.835000000000001</v>
      </c>
      <c r="E11" s="62">
        <v>32.965</v>
      </c>
      <c r="F11" s="58">
        <f t="shared" si="0"/>
        <v>89.51</v>
      </c>
      <c r="G11" s="57">
        <v>33.175000000000004</v>
      </c>
      <c r="H11" s="58">
        <v>15.540000000000001</v>
      </c>
      <c r="I11" s="58">
        <v>7.484999999999999</v>
      </c>
      <c r="J11" s="62">
        <v>31.615000000000002</v>
      </c>
    </row>
    <row r="12" spans="1:5" ht="12.75">
      <c r="A12" s="59" t="s">
        <v>9</v>
      </c>
      <c r="B12" s="63">
        <v>224.22046666666665</v>
      </c>
      <c r="C12" s="64">
        <v>101.53666666666668</v>
      </c>
      <c r="D12" s="64">
        <v>53.91833333333334</v>
      </c>
      <c r="E12" s="65">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I7" sqref="I7"/>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138" t="s">
        <v>8</v>
      </c>
    </row>
    <row r="2" ht="15">
      <c r="A2" s="138" t="s">
        <v>4</v>
      </c>
    </row>
    <row r="3" ht="16.5" thickBot="1">
      <c r="H3" s="188"/>
    </row>
    <row r="4" spans="1:17" ht="27" customHeight="1">
      <c r="A4" s="198"/>
      <c r="B4" s="191" t="s">
        <v>261</v>
      </c>
      <c r="C4" s="192" t="s">
        <v>353</v>
      </c>
      <c r="D4" s="193" t="s">
        <v>494</v>
      </c>
      <c r="E4" s="191" t="s">
        <v>261</v>
      </c>
      <c r="F4" s="192" t="s">
        <v>353</v>
      </c>
      <c r="G4" s="193" t="s">
        <v>494</v>
      </c>
      <c r="H4" s="502" t="s">
        <v>552</v>
      </c>
      <c r="I4" s="503"/>
      <c r="J4" s="504"/>
      <c r="K4" s="499" t="s">
        <v>551</v>
      </c>
      <c r="L4" s="500"/>
      <c r="M4" s="501"/>
      <c r="N4" s="505" t="s">
        <v>550</v>
      </c>
      <c r="O4" s="505"/>
      <c r="P4" s="506"/>
      <c r="Q4" s="137"/>
    </row>
    <row r="5" spans="1:17" ht="38.25" customHeight="1" thickBot="1">
      <c r="A5" s="201" t="s">
        <v>553</v>
      </c>
      <c r="B5" s="205" t="s">
        <v>557</v>
      </c>
      <c r="C5" s="205" t="s">
        <v>557</v>
      </c>
      <c r="D5" s="205" t="s">
        <v>557</v>
      </c>
      <c r="E5" s="199" t="s">
        <v>548</v>
      </c>
      <c r="F5" s="199" t="s">
        <v>548</v>
      </c>
      <c r="G5" s="199" t="s">
        <v>548</v>
      </c>
      <c r="H5" s="205" t="s">
        <v>557</v>
      </c>
      <c r="I5" s="206" t="s">
        <v>548</v>
      </c>
      <c r="J5" s="200" t="s">
        <v>549</v>
      </c>
      <c r="K5" s="205" t="s">
        <v>557</v>
      </c>
      <c r="L5" s="206" t="s">
        <v>548</v>
      </c>
      <c r="M5" s="200" t="s">
        <v>549</v>
      </c>
      <c r="N5" s="205" t="s">
        <v>557</v>
      </c>
      <c r="O5" s="206" t="s">
        <v>548</v>
      </c>
      <c r="P5" s="199" t="s">
        <v>549</v>
      </c>
      <c r="Q5" s="137"/>
    </row>
    <row r="6" spans="1:16" ht="47.25" customHeight="1">
      <c r="A6" s="202" t="s">
        <v>10</v>
      </c>
      <c r="B6" s="194">
        <v>6.69133333333333</v>
      </c>
      <c r="C6" s="194">
        <v>1</v>
      </c>
      <c r="D6" s="195">
        <v>3.316666666666667</v>
      </c>
      <c r="E6" s="194">
        <v>7.249999999999999</v>
      </c>
      <c r="F6" s="194">
        <v>0.30000000000000004</v>
      </c>
      <c r="G6" s="195">
        <v>2.55</v>
      </c>
      <c r="H6" s="207">
        <f>SUM(B6:D6)</f>
        <v>11.007999999999997</v>
      </c>
      <c r="I6" s="208">
        <f>SUM(E6:G6)</f>
        <v>10.099999999999998</v>
      </c>
      <c r="J6" s="216">
        <f aca="true" t="shared" si="0" ref="J6:J11">I6-H6</f>
        <v>-0.9079999999999995</v>
      </c>
      <c r="K6" s="207">
        <v>3.5</v>
      </c>
      <c r="L6" s="208">
        <v>4.150000000000001</v>
      </c>
      <c r="M6" s="219">
        <f aca="true" t="shared" si="1" ref="M6:M11">L6-K6</f>
        <v>0.6500000000000012</v>
      </c>
      <c r="N6" s="207">
        <f aca="true" t="shared" si="2" ref="N6:N11">H6+K6</f>
        <v>14.507999999999997</v>
      </c>
      <c r="O6" s="213">
        <v>14.25</v>
      </c>
      <c r="P6" s="216">
        <f aca="true" t="shared" si="3" ref="P6:P11">O6-N6</f>
        <v>-0.25799999999999734</v>
      </c>
    </row>
    <row r="7" spans="1:16" ht="47.25" customHeight="1">
      <c r="A7" s="203" t="s">
        <v>99</v>
      </c>
      <c r="B7" s="189">
        <v>11.15095</v>
      </c>
      <c r="C7" s="189">
        <v>2.710000000000001</v>
      </c>
      <c r="D7" s="190">
        <v>1.3800000000000003</v>
      </c>
      <c r="E7" s="189">
        <v>11.4</v>
      </c>
      <c r="F7" s="189">
        <v>2.7500000000000004</v>
      </c>
      <c r="G7" s="190">
        <v>1.2349999999999999</v>
      </c>
      <c r="H7" s="209">
        <f>SUM(B7:D7)</f>
        <v>15.240950000000002</v>
      </c>
      <c r="I7" s="210">
        <f>SUM(E7:G7)</f>
        <v>15.385</v>
      </c>
      <c r="J7" s="217">
        <f t="shared" si="0"/>
        <v>0.14404999999999824</v>
      </c>
      <c r="K7" s="209">
        <v>4.155</v>
      </c>
      <c r="L7" s="210">
        <v>5.465000000000001</v>
      </c>
      <c r="M7" s="217">
        <f t="shared" si="1"/>
        <v>1.3100000000000005</v>
      </c>
      <c r="N7" s="209">
        <f t="shared" si="2"/>
        <v>19.395950000000003</v>
      </c>
      <c r="O7" s="214">
        <v>20.85</v>
      </c>
      <c r="P7" s="217">
        <f t="shared" si="3"/>
        <v>1.4540499999999987</v>
      </c>
    </row>
    <row r="8" spans="1:16" ht="47.25" customHeight="1">
      <c r="A8" s="203" t="s">
        <v>179</v>
      </c>
      <c r="B8" s="189">
        <v>11.915</v>
      </c>
      <c r="C8" s="189">
        <v>2.27</v>
      </c>
      <c r="D8" s="190">
        <v>0.5</v>
      </c>
      <c r="E8" s="189">
        <v>12.849999999999998</v>
      </c>
      <c r="F8" s="189">
        <v>2.71</v>
      </c>
      <c r="G8" s="190">
        <v>0.44999999999999996</v>
      </c>
      <c r="H8" s="209">
        <f>SUM(B8:D8)</f>
        <v>14.684999999999999</v>
      </c>
      <c r="I8" s="210">
        <f>SUM(E8:G8)</f>
        <v>16.009999999999998</v>
      </c>
      <c r="J8" s="217">
        <f t="shared" si="0"/>
        <v>1.3249999999999993</v>
      </c>
      <c r="K8" s="209">
        <v>7.55</v>
      </c>
      <c r="L8" s="210">
        <v>6.2</v>
      </c>
      <c r="M8" s="220">
        <f t="shared" si="1"/>
        <v>-1.3499999999999996</v>
      </c>
      <c r="N8" s="209">
        <f t="shared" si="2"/>
        <v>22.235</v>
      </c>
      <c r="O8" s="214">
        <v>22.209999999999997</v>
      </c>
      <c r="P8" s="220">
        <f t="shared" si="3"/>
        <v>-0.02500000000000213</v>
      </c>
    </row>
    <row r="9" spans="1:16" ht="47.25" customHeight="1">
      <c r="A9" s="203" t="s">
        <v>215</v>
      </c>
      <c r="B9" s="189">
        <v>0.3</v>
      </c>
      <c r="C9" s="189">
        <v>2.225</v>
      </c>
      <c r="D9" s="190">
        <v>1.1</v>
      </c>
      <c r="E9" s="189">
        <v>0.3</v>
      </c>
      <c r="F9" s="189">
        <v>2.4000000000000004</v>
      </c>
      <c r="G9" s="190">
        <v>1.7999999999999998</v>
      </c>
      <c r="H9" s="209">
        <f>SUM(B9:D9)</f>
        <v>3.625</v>
      </c>
      <c r="I9" s="210">
        <f>SUM(E9:G9)</f>
        <v>4.5</v>
      </c>
      <c r="J9" s="217">
        <f t="shared" si="0"/>
        <v>0.875</v>
      </c>
      <c r="K9" s="209">
        <v>4.4</v>
      </c>
      <c r="L9" s="210">
        <v>5.399999999999999</v>
      </c>
      <c r="M9" s="217">
        <f t="shared" si="1"/>
        <v>0.9999999999999982</v>
      </c>
      <c r="N9" s="209">
        <f t="shared" si="2"/>
        <v>8.025</v>
      </c>
      <c r="O9" s="214">
        <v>9.899999999999999</v>
      </c>
      <c r="P9" s="217">
        <f t="shared" si="3"/>
        <v>1.8749999999999982</v>
      </c>
    </row>
    <row r="10" spans="1:16" ht="47.25" customHeight="1" thickBot="1">
      <c r="A10" s="204" t="s">
        <v>230</v>
      </c>
      <c r="B10" s="196">
        <v>1.6</v>
      </c>
      <c r="C10" s="196">
        <v>4.625</v>
      </c>
      <c r="D10" s="197">
        <v>2</v>
      </c>
      <c r="E10" s="196">
        <v>2.0500000000000003</v>
      </c>
      <c r="F10" s="196">
        <v>6.699999999999999</v>
      </c>
      <c r="G10" s="197">
        <v>1.7999999999999998</v>
      </c>
      <c r="H10" s="211">
        <f>SUM(B10:D10)</f>
        <v>8.225</v>
      </c>
      <c r="I10" s="212">
        <f>SUM(E10:G10)</f>
        <v>10.55</v>
      </c>
      <c r="J10" s="218">
        <f t="shared" si="0"/>
        <v>2.325000000000001</v>
      </c>
      <c r="K10" s="211">
        <v>8.3</v>
      </c>
      <c r="L10" s="212">
        <v>11.749999999999998</v>
      </c>
      <c r="M10" s="218">
        <f t="shared" si="1"/>
        <v>3.4499999999999975</v>
      </c>
      <c r="N10" s="211">
        <f t="shared" si="2"/>
        <v>16.525</v>
      </c>
      <c r="O10" s="215">
        <v>22.299999999999997</v>
      </c>
      <c r="P10" s="218">
        <f t="shared" si="3"/>
        <v>5.774999999999999</v>
      </c>
    </row>
    <row r="11" spans="1:16" ht="30" customHeight="1" thickBot="1">
      <c r="A11" s="221" t="s">
        <v>9</v>
      </c>
      <c r="B11" s="222">
        <f aca="true" t="shared" si="4" ref="B11:I11">SUM(B6:B10)</f>
        <v>31.657283333333332</v>
      </c>
      <c r="C11" s="222">
        <f t="shared" si="4"/>
        <v>12.83</v>
      </c>
      <c r="D11" s="223">
        <f t="shared" si="4"/>
        <v>8.296666666666667</v>
      </c>
      <c r="E11" s="222">
        <f t="shared" si="4"/>
        <v>33.849999999999994</v>
      </c>
      <c r="F11" s="222">
        <f t="shared" si="4"/>
        <v>14.86</v>
      </c>
      <c r="G11" s="223">
        <f t="shared" si="4"/>
        <v>7.834999999999999</v>
      </c>
      <c r="H11" s="224">
        <f t="shared" si="4"/>
        <v>52.78395</v>
      </c>
      <c r="I11" s="225">
        <f t="shared" si="4"/>
        <v>56.545</v>
      </c>
      <c r="J11" s="226">
        <f t="shared" si="0"/>
        <v>3.7610500000000044</v>
      </c>
      <c r="K11" s="224">
        <f>SUM(K6:K10)</f>
        <v>27.905</v>
      </c>
      <c r="L11" s="225">
        <f>SUM(L6:L10)</f>
        <v>32.964999999999996</v>
      </c>
      <c r="M11" s="226">
        <f t="shared" si="1"/>
        <v>5.059999999999995</v>
      </c>
      <c r="N11" s="227">
        <f t="shared" si="2"/>
        <v>80.68895</v>
      </c>
      <c r="O11" s="228">
        <f>SUM(O6:O10)</f>
        <v>89.51</v>
      </c>
      <c r="P11" s="222">
        <f t="shared" si="3"/>
        <v>8.82105</v>
      </c>
    </row>
    <row r="18" spans="8:11" ht="12.75">
      <c r="H18" s="21">
        <v>6.69133333333333</v>
      </c>
      <c r="I18" s="22">
        <v>1</v>
      </c>
      <c r="J18" s="22">
        <v>3.316666666666667</v>
      </c>
      <c r="K18" s="22">
        <v>3.5</v>
      </c>
    </row>
    <row r="19" spans="8:11" ht="12.75">
      <c r="H19" s="21">
        <v>11.15095</v>
      </c>
      <c r="I19" s="22">
        <v>2.710000000000001</v>
      </c>
      <c r="J19" s="22">
        <v>1.3800000000000003</v>
      </c>
      <c r="K19" s="22">
        <v>4.155</v>
      </c>
    </row>
    <row r="20" spans="8:11" ht="12.75">
      <c r="H20" s="21">
        <v>11.915</v>
      </c>
      <c r="I20" s="22">
        <v>2.27</v>
      </c>
      <c r="J20" s="22">
        <v>0.5</v>
      </c>
      <c r="K20" s="22">
        <v>7.55</v>
      </c>
    </row>
    <row r="21" spans="8:11" ht="12.75">
      <c r="H21" s="21">
        <v>0.3</v>
      </c>
      <c r="I21" s="22">
        <v>2.225</v>
      </c>
      <c r="J21" s="22">
        <v>1.1</v>
      </c>
      <c r="K21" s="22">
        <v>4.4</v>
      </c>
    </row>
    <row r="22" spans="8:11" ht="35.25" customHeight="1">
      <c r="H22" s="21">
        <v>1.6</v>
      </c>
      <c r="I22" s="22">
        <v>4.625</v>
      </c>
      <c r="J22" s="22">
        <v>2</v>
      </c>
      <c r="K22" s="22">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8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view="pageBreakPreview" zoomScale="90" zoomScaleNormal="80" zoomScaleSheetLayoutView="90" zoomScalePageLayoutView="0" workbookViewId="0" topLeftCell="A1">
      <pane xSplit="3" ySplit="4" topLeftCell="D17" activePane="bottomRight" state="frozen"/>
      <selection pane="topLeft" activeCell="A1" sqref="A1"/>
      <selection pane="topRight" activeCell="D1" sqref="D1"/>
      <selection pane="bottomLeft" activeCell="A5" sqref="A5"/>
      <selection pane="bottomRight" activeCell="G5" sqref="A5:G22"/>
    </sheetView>
  </sheetViews>
  <sheetFormatPr defaultColWidth="9.140625" defaultRowHeight="12.75"/>
  <cols>
    <col min="1" max="1" width="30.57421875" style="249" customWidth="1"/>
    <col min="2" max="2" width="46.7109375" style="249" customWidth="1"/>
    <col min="3" max="6" width="35.00390625" style="249" customWidth="1"/>
    <col min="7" max="7" width="8.57421875" style="249" customWidth="1"/>
    <col min="8" max="8" width="11.28125" style="0" bestFit="1" customWidth="1"/>
    <col min="9" max="10" width="10.57421875" style="0" customWidth="1"/>
    <col min="11" max="11" width="10.57421875" style="0" bestFit="1" customWidth="1"/>
  </cols>
  <sheetData>
    <row r="1" spans="1:2" ht="18.75">
      <c r="A1" s="247" t="s">
        <v>8</v>
      </c>
      <c r="B1" s="248" t="s">
        <v>497</v>
      </c>
    </row>
    <row r="2" spans="1:2" ht="18.75">
      <c r="A2" s="247" t="s">
        <v>4</v>
      </c>
      <c r="B2" s="248" t="s">
        <v>497</v>
      </c>
    </row>
    <row r="4" spans="1:8" ht="18.75">
      <c r="A4" s="250" t="s">
        <v>306</v>
      </c>
      <c r="B4" s="251"/>
      <c r="C4" s="250" t="s">
        <v>355</v>
      </c>
      <c r="D4" s="251"/>
      <c r="E4" s="251"/>
      <c r="F4" s="251"/>
      <c r="G4" s="252"/>
      <c r="H4" s="137"/>
    </row>
    <row r="5" spans="1:8" s="229" customFormat="1" ht="39.75" customHeight="1">
      <c r="A5" s="277" t="s">
        <v>2</v>
      </c>
      <c r="B5" s="277" t="s">
        <v>3</v>
      </c>
      <c r="C5" s="480" t="s">
        <v>261</v>
      </c>
      <c r="D5" s="481" t="s">
        <v>353</v>
      </c>
      <c r="E5" s="481" t="s">
        <v>494</v>
      </c>
      <c r="F5" s="481" t="s">
        <v>493</v>
      </c>
      <c r="G5" s="288" t="s">
        <v>9</v>
      </c>
      <c r="H5" s="264"/>
    </row>
    <row r="6" spans="1:7" s="229" customFormat="1" ht="31.5" customHeight="1" hidden="1">
      <c r="A6" s="253" t="s">
        <v>10</v>
      </c>
      <c r="B6" s="230" t="s">
        <v>11</v>
      </c>
      <c r="C6" s="231">
        <v>3.125</v>
      </c>
      <c r="D6" s="232">
        <v>0.4</v>
      </c>
      <c r="E6" s="232">
        <v>2.45</v>
      </c>
      <c r="F6" s="232">
        <v>3.2500000000000013</v>
      </c>
      <c r="G6" s="233">
        <v>9.225000000000001</v>
      </c>
    </row>
    <row r="7" spans="1:7" s="229" customFormat="1" ht="31.5" customHeight="1" hidden="1">
      <c r="A7" s="254"/>
      <c r="B7" s="234" t="s">
        <v>72</v>
      </c>
      <c r="C7" s="235">
        <v>2.75</v>
      </c>
      <c r="D7" s="236"/>
      <c r="E7" s="236">
        <v>0.8999999999999999</v>
      </c>
      <c r="F7" s="236">
        <v>1.7000000000000004</v>
      </c>
      <c r="G7" s="237">
        <v>5.3500000000000005</v>
      </c>
    </row>
    <row r="8" spans="1:7" s="229" customFormat="1" ht="31.5" customHeight="1" hidden="1">
      <c r="A8" s="254"/>
      <c r="B8" s="234" t="s">
        <v>89</v>
      </c>
      <c r="C8" s="235">
        <v>0.25</v>
      </c>
      <c r="D8" s="236"/>
      <c r="E8" s="236"/>
      <c r="F8" s="236"/>
      <c r="G8" s="237">
        <v>0.25</v>
      </c>
    </row>
    <row r="9" spans="1:7" s="229" customFormat="1" ht="31.5" customHeight="1" hidden="1">
      <c r="A9" s="254"/>
      <c r="B9" s="234" t="s">
        <v>90</v>
      </c>
      <c r="C9" s="235">
        <v>1.7000000000000002</v>
      </c>
      <c r="D9" s="236"/>
      <c r="E9" s="236">
        <v>0.30000000000000004</v>
      </c>
      <c r="F9" s="236">
        <v>0.2</v>
      </c>
      <c r="G9" s="237">
        <v>2.2</v>
      </c>
    </row>
    <row r="10" spans="1:7" s="229" customFormat="1" ht="31.5" customHeight="1" hidden="1">
      <c r="A10" s="255" t="s">
        <v>558</v>
      </c>
      <c r="B10" s="238"/>
      <c r="C10" s="239">
        <v>7.825</v>
      </c>
      <c r="D10" s="240">
        <v>0.4</v>
      </c>
      <c r="E10" s="240">
        <v>3.6500000000000004</v>
      </c>
      <c r="F10" s="240">
        <v>5.150000000000002</v>
      </c>
      <c r="G10" s="241">
        <v>17.025000000000002</v>
      </c>
    </row>
    <row r="11" spans="1:7" s="229" customFormat="1" ht="36.75" customHeight="1">
      <c r="A11" s="253" t="s">
        <v>99</v>
      </c>
      <c r="B11" s="230" t="s">
        <v>99</v>
      </c>
      <c r="C11" s="231">
        <v>1.15</v>
      </c>
      <c r="D11" s="232"/>
      <c r="E11" s="232">
        <v>0.1</v>
      </c>
      <c r="F11" s="232">
        <v>0.1</v>
      </c>
      <c r="G11" s="233">
        <v>1.35</v>
      </c>
    </row>
    <row r="12" spans="1:7" s="229" customFormat="1" ht="23.25" customHeight="1">
      <c r="A12" s="254"/>
      <c r="B12" s="234" t="s">
        <v>102</v>
      </c>
      <c r="C12" s="235">
        <v>3.75</v>
      </c>
      <c r="D12" s="236"/>
      <c r="E12" s="236"/>
      <c r="F12" s="236">
        <v>0.1</v>
      </c>
      <c r="G12" s="237">
        <v>3.85</v>
      </c>
    </row>
    <row r="13" spans="1:7" s="229" customFormat="1" ht="23.25" customHeight="1">
      <c r="A13" s="254"/>
      <c r="B13" s="234" t="s">
        <v>107</v>
      </c>
      <c r="C13" s="235"/>
      <c r="D13" s="236">
        <v>0.15</v>
      </c>
      <c r="E13" s="236"/>
      <c r="F13" s="236">
        <v>1.1</v>
      </c>
      <c r="G13" s="237">
        <v>1.25</v>
      </c>
    </row>
    <row r="14" spans="1:7" s="229" customFormat="1" ht="23.25" customHeight="1">
      <c r="A14" s="254"/>
      <c r="B14" s="234" t="s">
        <v>111</v>
      </c>
      <c r="C14" s="235">
        <v>3.1999999999999997</v>
      </c>
      <c r="D14" s="236">
        <v>0.2</v>
      </c>
      <c r="E14" s="236">
        <v>0.05</v>
      </c>
      <c r="F14" s="236">
        <v>1</v>
      </c>
      <c r="G14" s="237">
        <v>4.449999999999999</v>
      </c>
    </row>
    <row r="15" spans="1:7" s="229" customFormat="1" ht="23.25" customHeight="1">
      <c r="A15" s="254"/>
      <c r="B15" s="234" t="s">
        <v>121</v>
      </c>
      <c r="C15" s="235">
        <v>0.5</v>
      </c>
      <c r="D15" s="236">
        <v>0.125</v>
      </c>
      <c r="E15" s="236"/>
      <c r="F15" s="236"/>
      <c r="G15" s="237">
        <v>0.625</v>
      </c>
    </row>
    <row r="16" spans="1:7" s="229" customFormat="1" ht="23.25" customHeight="1">
      <c r="A16" s="254"/>
      <c r="B16" s="234" t="s">
        <v>124</v>
      </c>
      <c r="C16" s="235">
        <v>0.75</v>
      </c>
      <c r="D16" s="236"/>
      <c r="E16" s="236"/>
      <c r="F16" s="236"/>
      <c r="G16" s="237">
        <v>0.75</v>
      </c>
    </row>
    <row r="17" spans="1:7" s="229" customFormat="1" ht="23.25" customHeight="1">
      <c r="A17" s="254"/>
      <c r="B17" s="234" t="s">
        <v>127</v>
      </c>
      <c r="C17" s="235">
        <v>0.25</v>
      </c>
      <c r="D17" s="236"/>
      <c r="E17" s="236"/>
      <c r="F17" s="236"/>
      <c r="G17" s="237">
        <v>0.25</v>
      </c>
    </row>
    <row r="18" spans="1:7" s="229" customFormat="1" ht="23.25" customHeight="1">
      <c r="A18" s="254"/>
      <c r="B18" s="234" t="s">
        <v>128</v>
      </c>
      <c r="C18" s="235">
        <v>0.65</v>
      </c>
      <c r="D18" s="236"/>
      <c r="E18" s="236"/>
      <c r="F18" s="236"/>
      <c r="G18" s="237">
        <v>0.65</v>
      </c>
    </row>
    <row r="19" spans="1:7" s="229" customFormat="1" ht="23.25" customHeight="1">
      <c r="A19" s="254"/>
      <c r="B19" s="234" t="s">
        <v>130</v>
      </c>
      <c r="C19" s="235">
        <v>0.25</v>
      </c>
      <c r="D19" s="236">
        <v>0.8999999999999999</v>
      </c>
      <c r="E19" s="236">
        <v>0.14</v>
      </c>
      <c r="F19" s="236">
        <v>2.2649999999999997</v>
      </c>
      <c r="G19" s="237">
        <v>3.5549999999999997</v>
      </c>
    </row>
    <row r="20" spans="1:7" s="229" customFormat="1" ht="23.25" customHeight="1">
      <c r="A20" s="254"/>
      <c r="B20" s="234" t="s">
        <v>172</v>
      </c>
      <c r="C20" s="235">
        <v>1</v>
      </c>
      <c r="D20" s="236">
        <v>0.65</v>
      </c>
      <c r="E20" s="236"/>
      <c r="F20" s="236">
        <v>0.2</v>
      </c>
      <c r="G20" s="237">
        <v>1.8499999999999999</v>
      </c>
    </row>
    <row r="21" spans="1:7" s="229" customFormat="1" ht="23.25" customHeight="1">
      <c r="A21" s="254"/>
      <c r="B21" s="234" t="s">
        <v>177</v>
      </c>
      <c r="C21" s="235">
        <v>1</v>
      </c>
      <c r="D21" s="236"/>
      <c r="E21" s="236"/>
      <c r="F21" s="236"/>
      <c r="G21" s="237">
        <v>1</v>
      </c>
    </row>
    <row r="22" spans="1:7" s="229" customFormat="1" ht="23.25" customHeight="1">
      <c r="A22" s="259" t="s">
        <v>495</v>
      </c>
      <c r="B22" s="260"/>
      <c r="C22" s="261">
        <v>12.5</v>
      </c>
      <c r="D22" s="263">
        <v>2.025</v>
      </c>
      <c r="E22" s="263">
        <v>0.29000000000000004</v>
      </c>
      <c r="F22" s="263">
        <v>4.765</v>
      </c>
      <c r="G22" s="262">
        <v>19.58</v>
      </c>
    </row>
    <row r="23" spans="1:7" s="229" customFormat="1" ht="36" customHeight="1">
      <c r="A23" s="253" t="s">
        <v>179</v>
      </c>
      <c r="B23" s="230" t="s">
        <v>180</v>
      </c>
      <c r="C23" s="231">
        <v>4</v>
      </c>
      <c r="D23" s="232">
        <v>0.375</v>
      </c>
      <c r="E23" s="232"/>
      <c r="F23" s="232">
        <v>0.1</v>
      </c>
      <c r="G23" s="233">
        <v>4.475</v>
      </c>
    </row>
    <row r="24" spans="1:7" s="229" customFormat="1" ht="23.25" customHeight="1">
      <c r="A24" s="254"/>
      <c r="B24" s="234" t="s">
        <v>186</v>
      </c>
      <c r="C24" s="235">
        <v>2.45</v>
      </c>
      <c r="D24" s="236"/>
      <c r="E24" s="236"/>
      <c r="F24" s="236">
        <v>0.1</v>
      </c>
      <c r="G24" s="237">
        <v>2.5500000000000003</v>
      </c>
    </row>
    <row r="25" spans="1:7" s="229" customFormat="1" ht="23.25" customHeight="1">
      <c r="A25" s="254"/>
      <c r="B25" s="234" t="s">
        <v>190</v>
      </c>
      <c r="C25" s="235">
        <v>4.5</v>
      </c>
      <c r="D25" s="236"/>
      <c r="E25" s="236">
        <v>0.3</v>
      </c>
      <c r="F25" s="236">
        <v>2.9</v>
      </c>
      <c r="G25" s="237">
        <v>7.699999999999999</v>
      </c>
    </row>
    <row r="26" spans="1:7" s="229" customFormat="1" ht="23.25" customHeight="1">
      <c r="A26" s="254"/>
      <c r="B26" s="234" t="s">
        <v>202</v>
      </c>
      <c r="C26" s="235">
        <v>1</v>
      </c>
      <c r="D26" s="236">
        <v>0.6000000000000001</v>
      </c>
      <c r="E26" s="236"/>
      <c r="F26" s="236"/>
      <c r="G26" s="237">
        <v>1.6</v>
      </c>
    </row>
    <row r="27" spans="1:7" s="229" customFormat="1" ht="23.25" customHeight="1">
      <c r="A27" s="254"/>
      <c r="B27" s="234" t="s">
        <v>203</v>
      </c>
      <c r="C27" s="235">
        <v>1.4</v>
      </c>
      <c r="D27" s="236">
        <v>1.51</v>
      </c>
      <c r="E27" s="236">
        <v>0.30000000000000004</v>
      </c>
      <c r="F27" s="236">
        <v>2.95</v>
      </c>
      <c r="G27" s="237">
        <v>6.16</v>
      </c>
    </row>
    <row r="28" spans="1:7" s="229" customFormat="1" ht="23.25" customHeight="1">
      <c r="A28" s="255" t="s">
        <v>559</v>
      </c>
      <c r="B28" s="238"/>
      <c r="C28" s="239">
        <v>13.35</v>
      </c>
      <c r="D28" s="240">
        <v>2.4850000000000003</v>
      </c>
      <c r="E28" s="240">
        <v>0.6000000000000001</v>
      </c>
      <c r="F28" s="240">
        <v>6.050000000000001</v>
      </c>
      <c r="G28" s="241">
        <v>22.485</v>
      </c>
    </row>
    <row r="29" spans="1:7" s="229" customFormat="1" ht="24.75" customHeight="1">
      <c r="A29" s="253" t="s">
        <v>215</v>
      </c>
      <c r="B29" s="230" t="s">
        <v>263</v>
      </c>
      <c r="C29" s="231"/>
      <c r="D29" s="232">
        <v>0.35</v>
      </c>
      <c r="E29" s="232">
        <v>0.6000000000000001</v>
      </c>
      <c r="F29" s="232">
        <v>0.5</v>
      </c>
      <c r="G29" s="233">
        <v>1.4500000000000002</v>
      </c>
    </row>
    <row r="30" spans="1:7" s="229" customFormat="1" ht="24.75" customHeight="1">
      <c r="A30" s="254"/>
      <c r="B30" s="234" t="s">
        <v>221</v>
      </c>
      <c r="C30" s="235"/>
      <c r="D30" s="236">
        <v>1.45</v>
      </c>
      <c r="E30" s="236">
        <v>1.1</v>
      </c>
      <c r="F30" s="236">
        <v>6.300000000000001</v>
      </c>
      <c r="G30" s="237">
        <v>8.850000000000001</v>
      </c>
    </row>
    <row r="31" spans="1:7" s="229" customFormat="1" ht="24.75" customHeight="1">
      <c r="A31" s="255" t="s">
        <v>560</v>
      </c>
      <c r="B31" s="238"/>
      <c r="C31" s="239"/>
      <c r="D31" s="240">
        <v>1.7999999999999998</v>
      </c>
      <c r="E31" s="240">
        <v>1.7000000000000002</v>
      </c>
      <c r="F31" s="240">
        <v>6.800000000000001</v>
      </c>
      <c r="G31" s="241">
        <v>10.3</v>
      </c>
    </row>
    <row r="32" spans="1:7" s="229" customFormat="1" ht="24.75" customHeight="1">
      <c r="A32" s="253" t="s">
        <v>230</v>
      </c>
      <c r="B32" s="253" t="s">
        <v>231</v>
      </c>
      <c r="C32" s="231">
        <v>1.3</v>
      </c>
      <c r="D32" s="232">
        <v>2.4000000000000004</v>
      </c>
      <c r="E32" s="232">
        <v>0.75</v>
      </c>
      <c r="F32" s="232">
        <v>2.4499999999999997</v>
      </c>
      <c r="G32" s="233">
        <v>6.9</v>
      </c>
    </row>
    <row r="33" spans="1:7" s="229" customFormat="1" ht="38.25" customHeight="1">
      <c r="A33" s="254"/>
      <c r="B33" s="257" t="s">
        <v>247</v>
      </c>
      <c r="C33" s="235">
        <v>0.15</v>
      </c>
      <c r="D33" s="236">
        <v>3.2700000000000005</v>
      </c>
      <c r="E33" s="236">
        <v>1.4</v>
      </c>
      <c r="F33" s="236">
        <v>9.200000000000001</v>
      </c>
      <c r="G33" s="237">
        <v>14.020000000000001</v>
      </c>
    </row>
    <row r="34" spans="1:7" s="229" customFormat="1" ht="36.75" customHeight="1">
      <c r="A34" s="254"/>
      <c r="B34" s="257" t="s">
        <v>256</v>
      </c>
      <c r="C34" s="235"/>
      <c r="D34" s="236"/>
      <c r="E34" s="236"/>
      <c r="F34" s="236">
        <v>2.65</v>
      </c>
      <c r="G34" s="237">
        <v>2.65</v>
      </c>
    </row>
    <row r="35" spans="1:7" s="229" customFormat="1" ht="36.75" customHeight="1">
      <c r="A35" s="254"/>
      <c r="B35" s="257" t="s">
        <v>260</v>
      </c>
      <c r="C35" s="235">
        <v>1.15</v>
      </c>
      <c r="D35" s="236">
        <v>0.1</v>
      </c>
      <c r="E35" s="236"/>
      <c r="F35" s="236"/>
      <c r="G35" s="237">
        <v>1.25</v>
      </c>
    </row>
    <row r="36" spans="1:7" s="229" customFormat="1" ht="36.75" customHeight="1">
      <c r="A36" s="255" t="s">
        <v>561</v>
      </c>
      <c r="B36" s="238"/>
      <c r="C36" s="239">
        <v>2.5999999999999996</v>
      </c>
      <c r="D36" s="240">
        <v>5.7700000000000005</v>
      </c>
      <c r="E36" s="240">
        <v>2.15</v>
      </c>
      <c r="F36" s="240">
        <v>14.3</v>
      </c>
      <c r="G36" s="241">
        <v>24.82</v>
      </c>
    </row>
    <row r="37" spans="1:7" s="229" customFormat="1" ht="36.75" customHeight="1">
      <c r="A37" s="242" t="s">
        <v>9</v>
      </c>
      <c r="B37" s="243"/>
      <c r="C37" s="244">
        <v>36.274999999999984</v>
      </c>
      <c r="D37" s="245">
        <v>12.479999999999999</v>
      </c>
      <c r="E37" s="245">
        <v>8.39</v>
      </c>
      <c r="F37" s="245">
        <v>37.065</v>
      </c>
      <c r="G37" s="246">
        <v>94.21000000000002</v>
      </c>
    </row>
    <row r="38" spans="1:7" s="229" customFormat="1" ht="12.75">
      <c r="A38"/>
      <c r="B38"/>
      <c r="C38"/>
      <c r="D38"/>
      <c r="E38"/>
      <c r="F38"/>
      <c r="G38"/>
    </row>
    <row r="39" spans="1:7" s="229" customFormat="1" ht="18.75">
      <c r="A39" s="256"/>
      <c r="B39" s="256"/>
      <c r="C39" s="256"/>
      <c r="D39" s="256"/>
      <c r="E39" s="256"/>
      <c r="F39" s="256"/>
      <c r="G39" s="256"/>
    </row>
    <row r="40" spans="1:7" s="229" customFormat="1" ht="18.75">
      <c r="A40" s="256"/>
      <c r="B40" s="256"/>
      <c r="C40" s="256"/>
      <c r="D40" s="256"/>
      <c r="E40" s="256"/>
      <c r="F40" s="256"/>
      <c r="G40" s="256"/>
    </row>
    <row r="41" spans="1:7" s="229" customFormat="1" ht="18.75">
      <c r="A41" s="256"/>
      <c r="B41" s="256"/>
      <c r="C41" s="256"/>
      <c r="D41" s="256"/>
      <c r="E41" s="256"/>
      <c r="F41" s="256"/>
      <c r="G41" s="256"/>
    </row>
    <row r="42" spans="1:7" s="229" customFormat="1" ht="18.75">
      <c r="A42" s="256"/>
      <c r="B42" s="256"/>
      <c r="C42" s="256"/>
      <c r="D42" s="256"/>
      <c r="E42" s="256"/>
      <c r="F42" s="256"/>
      <c r="G42" s="256"/>
    </row>
    <row r="43" spans="1:7" s="229" customFormat="1" ht="18.75">
      <c r="A43" s="256"/>
      <c r="B43" s="256"/>
      <c r="C43" s="256"/>
      <c r="D43" s="256"/>
      <c r="E43" s="256"/>
      <c r="F43" s="256"/>
      <c r="G43" s="256"/>
    </row>
  </sheetData>
  <sheetProtection/>
  <printOptions horizontalCentered="1"/>
  <pageMargins left="0.7" right="0.7" top="0.75" bottom="0.75" header="0.3" footer="0.3"/>
  <pageSetup fitToHeight="1" fitToWidth="1" horizontalDpi="600" verticalDpi="600" orientation="landscape" scale="54"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140"/>
  <sheetViews>
    <sheetView zoomScale="80" zoomScaleNormal="80" zoomScaleSheetLayoutView="70" zoomScalePageLayoutView="0" workbookViewId="0" topLeftCell="A1">
      <pane xSplit="3" ySplit="4" topLeftCell="D23"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249" customWidth="1"/>
    <col min="2" max="2" width="30.28125" style="256" customWidth="1"/>
    <col min="3" max="3" width="35.28125" style="256" hidden="1" customWidth="1"/>
    <col min="4" max="4" width="21.421875" style="256" hidden="1" customWidth="1"/>
    <col min="5" max="5" width="15.28125" style="256" hidden="1" customWidth="1"/>
    <col min="6" max="6" width="19.421875" style="249" hidden="1" customWidth="1"/>
    <col min="7" max="7" width="21.00390625" style="249" customWidth="1"/>
    <col min="8" max="8" width="18.421875" style="258" customWidth="1"/>
    <col min="9" max="9" width="14.57421875" style="258" bestFit="1" customWidth="1"/>
    <col min="10" max="10" width="16.28125" style="0" customWidth="1"/>
    <col min="11" max="11" width="16.28125" style="0" bestFit="1" customWidth="1"/>
    <col min="12" max="12" width="15.0039062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75">
      <c r="A1" s="278" t="s">
        <v>8</v>
      </c>
      <c r="B1" s="276" t="s">
        <v>497</v>
      </c>
    </row>
    <row r="2" spans="1:2" ht="18.75">
      <c r="A2" s="280" t="s">
        <v>4</v>
      </c>
      <c r="B2" s="281" t="s">
        <v>497</v>
      </c>
    </row>
    <row r="4" spans="1:9" ht="18.75">
      <c r="A4" s="279" t="s">
        <v>306</v>
      </c>
      <c r="B4" s="275"/>
      <c r="C4" s="277" t="s">
        <v>355</v>
      </c>
      <c r="D4" s="282" t="s">
        <v>6</v>
      </c>
      <c r="E4" s="283"/>
      <c r="F4" s="283"/>
      <c r="G4" s="283"/>
      <c r="H4" s="283"/>
      <c r="I4" s="284"/>
    </row>
    <row r="5" spans="1:22" s="229" customFormat="1" ht="39" customHeight="1" thickBot="1">
      <c r="A5" s="285"/>
      <c r="B5" s="286"/>
      <c r="C5" s="287" t="s">
        <v>353</v>
      </c>
      <c r="D5" s="265" t="s">
        <v>588</v>
      </c>
      <c r="E5" s="287" t="s">
        <v>494</v>
      </c>
      <c r="F5" s="265" t="s">
        <v>587</v>
      </c>
      <c r="G5" s="287" t="s">
        <v>493</v>
      </c>
      <c r="H5" s="265" t="s">
        <v>565</v>
      </c>
      <c r="I5" s="288" t="s">
        <v>9</v>
      </c>
      <c r="J5"/>
      <c r="K5"/>
      <c r="L5"/>
      <c r="M5"/>
      <c r="N5"/>
      <c r="O5"/>
      <c r="P5"/>
      <c r="Q5"/>
      <c r="R5"/>
      <c r="S5"/>
      <c r="T5"/>
      <c r="U5"/>
      <c r="V5"/>
    </row>
    <row r="6" spans="1:22" s="229" customFormat="1" ht="21.75" customHeight="1">
      <c r="A6" s="289" t="s">
        <v>5</v>
      </c>
      <c r="B6" s="298" t="s">
        <v>7</v>
      </c>
      <c r="C6" s="296" t="s">
        <v>87</v>
      </c>
      <c r="D6" s="295"/>
      <c r="E6" s="296" t="s">
        <v>87</v>
      </c>
      <c r="F6" s="295"/>
      <c r="G6" s="296" t="s">
        <v>87</v>
      </c>
      <c r="H6" s="295"/>
      <c r="I6" s="290"/>
      <c r="J6"/>
      <c r="K6"/>
      <c r="L6"/>
      <c r="M6"/>
      <c r="N6"/>
      <c r="O6"/>
      <c r="P6"/>
      <c r="Q6"/>
      <c r="R6"/>
      <c r="S6"/>
      <c r="T6"/>
      <c r="U6"/>
      <c r="V6"/>
    </row>
    <row r="7" spans="1:22" s="229" customFormat="1" ht="18.75">
      <c r="A7" s="291" t="s">
        <v>369</v>
      </c>
      <c r="B7" s="291" t="s">
        <v>372</v>
      </c>
      <c r="C7" s="268"/>
      <c r="D7" s="266"/>
      <c r="E7" s="268"/>
      <c r="F7" s="266"/>
      <c r="G7" s="268">
        <v>0.5</v>
      </c>
      <c r="H7" s="266">
        <v>0.5</v>
      </c>
      <c r="I7" s="269">
        <v>0.5</v>
      </c>
      <c r="J7"/>
      <c r="K7"/>
      <c r="L7"/>
      <c r="M7"/>
      <c r="N7"/>
      <c r="O7"/>
      <c r="P7"/>
      <c r="Q7"/>
      <c r="R7"/>
      <c r="S7"/>
      <c r="T7"/>
      <c r="U7"/>
      <c r="V7"/>
    </row>
    <row r="8" spans="1:22" s="229" customFormat="1" ht="18.75">
      <c r="A8" s="299" t="s">
        <v>566</v>
      </c>
      <c r="B8" s="300"/>
      <c r="C8" s="301"/>
      <c r="D8" s="239"/>
      <c r="E8" s="301"/>
      <c r="F8" s="239"/>
      <c r="G8" s="301">
        <v>0.5</v>
      </c>
      <c r="H8" s="239">
        <v>0.5</v>
      </c>
      <c r="I8" s="272">
        <v>0.5</v>
      </c>
      <c r="J8"/>
      <c r="K8"/>
      <c r="L8"/>
      <c r="M8"/>
      <c r="N8"/>
      <c r="O8"/>
      <c r="P8"/>
      <c r="Q8"/>
      <c r="R8"/>
      <c r="S8"/>
      <c r="T8"/>
      <c r="U8"/>
      <c r="V8"/>
    </row>
    <row r="9" spans="1:22" s="229" customFormat="1" ht="18.75">
      <c r="A9" s="291" t="s">
        <v>212</v>
      </c>
      <c r="B9" s="291" t="s">
        <v>292</v>
      </c>
      <c r="C9" s="268"/>
      <c r="D9" s="266"/>
      <c r="E9" s="268"/>
      <c r="F9" s="266"/>
      <c r="G9" s="268">
        <v>0.35</v>
      </c>
      <c r="H9" s="266">
        <v>0.35</v>
      </c>
      <c r="I9" s="269">
        <v>0.35</v>
      </c>
      <c r="J9"/>
      <c r="K9"/>
      <c r="L9"/>
      <c r="M9"/>
      <c r="N9"/>
      <c r="O9"/>
      <c r="P9"/>
      <c r="Q9"/>
      <c r="R9"/>
      <c r="S9"/>
      <c r="T9"/>
      <c r="U9"/>
      <c r="V9"/>
    </row>
    <row r="10" spans="1:22" s="229" customFormat="1" ht="18.75">
      <c r="A10" s="297"/>
      <c r="B10" s="292" t="s">
        <v>601</v>
      </c>
      <c r="C10" s="270"/>
      <c r="D10" s="267"/>
      <c r="E10" s="270"/>
      <c r="F10" s="267"/>
      <c r="G10" s="270">
        <v>0.35</v>
      </c>
      <c r="H10" s="267">
        <v>0.35</v>
      </c>
      <c r="I10" s="271">
        <v>0.35</v>
      </c>
      <c r="J10"/>
      <c r="K10"/>
      <c r="L10"/>
      <c r="M10"/>
      <c r="N10"/>
      <c r="O10"/>
      <c r="P10"/>
      <c r="Q10"/>
      <c r="R10"/>
      <c r="S10"/>
      <c r="T10"/>
      <c r="U10"/>
      <c r="V10"/>
    </row>
    <row r="11" spans="1:22" s="229" customFormat="1" ht="18.75">
      <c r="A11" s="299" t="s">
        <v>567</v>
      </c>
      <c r="B11" s="300"/>
      <c r="C11" s="301"/>
      <c r="D11" s="239"/>
      <c r="E11" s="301"/>
      <c r="F11" s="239"/>
      <c r="G11" s="301">
        <v>0.7</v>
      </c>
      <c r="H11" s="239">
        <v>0.7</v>
      </c>
      <c r="I11" s="272">
        <v>0.7</v>
      </c>
      <c r="J11"/>
      <c r="K11"/>
      <c r="L11"/>
      <c r="M11"/>
      <c r="N11"/>
      <c r="O11"/>
      <c r="P11"/>
      <c r="Q11"/>
      <c r="R11"/>
      <c r="S11"/>
      <c r="T11"/>
      <c r="U11"/>
      <c r="V11"/>
    </row>
    <row r="12" spans="1:22" s="229" customFormat="1" ht="18.75">
      <c r="A12" s="291" t="s">
        <v>69</v>
      </c>
      <c r="B12" s="291" t="s">
        <v>450</v>
      </c>
      <c r="C12" s="268"/>
      <c r="D12" s="266"/>
      <c r="E12" s="268"/>
      <c r="F12" s="266"/>
      <c r="G12" s="268">
        <v>0.03</v>
      </c>
      <c r="H12" s="266">
        <v>0.03</v>
      </c>
      <c r="I12" s="269">
        <v>0.03</v>
      </c>
      <c r="J12"/>
      <c r="K12"/>
      <c r="L12"/>
      <c r="M12"/>
      <c r="N12"/>
      <c r="O12"/>
      <c r="P12"/>
      <c r="Q12"/>
      <c r="R12"/>
      <c r="S12"/>
      <c r="T12"/>
      <c r="U12"/>
      <c r="V12"/>
    </row>
    <row r="13" spans="1:22" s="229" customFormat="1" ht="18.75">
      <c r="A13" s="297"/>
      <c r="B13" s="292" t="s">
        <v>377</v>
      </c>
      <c r="C13" s="270"/>
      <c r="D13" s="267"/>
      <c r="E13" s="270"/>
      <c r="F13" s="267"/>
      <c r="G13" s="270">
        <v>0.2</v>
      </c>
      <c r="H13" s="267">
        <v>0.2</v>
      </c>
      <c r="I13" s="271">
        <v>0.2</v>
      </c>
      <c r="J13"/>
      <c r="K13"/>
      <c r="L13"/>
      <c r="M13"/>
      <c r="N13"/>
      <c r="O13"/>
      <c r="P13"/>
      <c r="Q13"/>
      <c r="R13"/>
      <c r="S13"/>
      <c r="T13"/>
      <c r="U13"/>
      <c r="V13"/>
    </row>
    <row r="14" spans="1:22" s="229" customFormat="1" ht="18.75">
      <c r="A14" s="299" t="s">
        <v>568</v>
      </c>
      <c r="B14" s="300"/>
      <c r="C14" s="301"/>
      <c r="D14" s="239"/>
      <c r="E14" s="301"/>
      <c r="F14" s="239"/>
      <c r="G14" s="301">
        <v>0.23</v>
      </c>
      <c r="H14" s="239">
        <v>0.23</v>
      </c>
      <c r="I14" s="272">
        <v>0.23</v>
      </c>
      <c r="J14"/>
      <c r="K14"/>
      <c r="L14"/>
      <c r="M14"/>
      <c r="N14"/>
      <c r="O14"/>
      <c r="P14"/>
      <c r="Q14"/>
      <c r="R14"/>
      <c r="S14"/>
      <c r="T14"/>
      <c r="U14"/>
      <c r="V14"/>
    </row>
    <row r="15" spans="1:22" s="229" customFormat="1" ht="18.75">
      <c r="A15" s="291" t="s">
        <v>67</v>
      </c>
      <c r="B15" s="291" t="s">
        <v>171</v>
      </c>
      <c r="C15" s="268"/>
      <c r="D15" s="266"/>
      <c r="E15" s="268"/>
      <c r="F15" s="266"/>
      <c r="G15" s="268">
        <v>0.25</v>
      </c>
      <c r="H15" s="266">
        <v>0.25</v>
      </c>
      <c r="I15" s="269">
        <v>0.25</v>
      </c>
      <c r="J15"/>
      <c r="K15"/>
      <c r="L15"/>
      <c r="M15"/>
      <c r="N15"/>
      <c r="O15"/>
      <c r="P15"/>
      <c r="Q15"/>
      <c r="R15"/>
      <c r="S15"/>
      <c r="T15"/>
      <c r="U15"/>
      <c r="V15"/>
    </row>
    <row r="16" spans="1:22" s="229" customFormat="1" ht="18.75">
      <c r="A16" s="297"/>
      <c r="B16" s="292" t="s">
        <v>471</v>
      </c>
      <c r="C16" s="270"/>
      <c r="D16" s="267"/>
      <c r="E16" s="270"/>
      <c r="F16" s="267"/>
      <c r="G16" s="270">
        <v>0.2</v>
      </c>
      <c r="H16" s="267">
        <v>0.2</v>
      </c>
      <c r="I16" s="271">
        <v>0.2</v>
      </c>
      <c r="J16"/>
      <c r="K16"/>
      <c r="L16"/>
      <c r="M16"/>
      <c r="N16"/>
      <c r="O16"/>
      <c r="P16"/>
      <c r="Q16"/>
      <c r="R16"/>
      <c r="S16"/>
      <c r="T16"/>
      <c r="U16"/>
      <c r="V16"/>
    </row>
    <row r="17" spans="1:22" s="229" customFormat="1" ht="18.75">
      <c r="A17" s="297"/>
      <c r="B17" s="292" t="s">
        <v>468</v>
      </c>
      <c r="C17" s="270"/>
      <c r="D17" s="267"/>
      <c r="E17" s="270"/>
      <c r="F17" s="267"/>
      <c r="G17" s="270">
        <v>0.30000000000000004</v>
      </c>
      <c r="H17" s="267">
        <v>0.30000000000000004</v>
      </c>
      <c r="I17" s="271">
        <v>0.30000000000000004</v>
      </c>
      <c r="J17"/>
      <c r="K17"/>
      <c r="L17"/>
      <c r="M17"/>
      <c r="N17"/>
      <c r="O17"/>
      <c r="P17"/>
      <c r="Q17"/>
      <c r="R17"/>
      <c r="S17"/>
      <c r="T17"/>
      <c r="U17"/>
      <c r="V17"/>
    </row>
    <row r="18" spans="1:22" s="229" customFormat="1" ht="18.75">
      <c r="A18" s="297"/>
      <c r="B18" s="292" t="s">
        <v>704</v>
      </c>
      <c r="C18" s="270"/>
      <c r="D18" s="267"/>
      <c r="E18" s="270"/>
      <c r="F18" s="267"/>
      <c r="G18" s="270">
        <v>0.2</v>
      </c>
      <c r="H18" s="267">
        <v>0.2</v>
      </c>
      <c r="I18" s="271">
        <v>0.2</v>
      </c>
      <c r="J18"/>
      <c r="K18"/>
      <c r="L18"/>
      <c r="M18"/>
      <c r="N18"/>
      <c r="O18"/>
      <c r="P18"/>
      <c r="Q18"/>
      <c r="R18"/>
      <c r="S18"/>
      <c r="T18"/>
      <c r="U18"/>
      <c r="V18"/>
    </row>
    <row r="19" spans="1:22" s="229" customFormat="1" ht="18.75">
      <c r="A19" s="299" t="s">
        <v>569</v>
      </c>
      <c r="B19" s="300"/>
      <c r="C19" s="301"/>
      <c r="D19" s="239"/>
      <c r="E19" s="301"/>
      <c r="F19" s="239"/>
      <c r="G19" s="301">
        <v>0.95</v>
      </c>
      <c r="H19" s="239">
        <v>0.95</v>
      </c>
      <c r="I19" s="272">
        <v>0.95</v>
      </c>
      <c r="J19"/>
      <c r="K19"/>
      <c r="L19"/>
      <c r="M19"/>
      <c r="N19"/>
      <c r="O19"/>
      <c r="P19"/>
      <c r="Q19"/>
      <c r="R19"/>
      <c r="S19"/>
      <c r="T19"/>
      <c r="U19"/>
      <c r="V19"/>
    </row>
    <row r="20" spans="1:22" s="229" customFormat="1" ht="18.75">
      <c r="A20" s="291" t="s">
        <v>153</v>
      </c>
      <c r="B20" s="291" t="s">
        <v>154</v>
      </c>
      <c r="C20" s="268"/>
      <c r="D20" s="266"/>
      <c r="E20" s="268"/>
      <c r="F20" s="266"/>
      <c r="G20" s="268">
        <v>0.23</v>
      </c>
      <c r="H20" s="266">
        <v>0.23</v>
      </c>
      <c r="I20" s="269">
        <v>0.23</v>
      </c>
      <c r="J20"/>
      <c r="K20"/>
      <c r="L20"/>
      <c r="M20"/>
      <c r="N20"/>
      <c r="O20"/>
      <c r="P20"/>
      <c r="Q20"/>
      <c r="R20"/>
      <c r="S20"/>
      <c r="T20"/>
      <c r="U20"/>
      <c r="V20"/>
    </row>
    <row r="21" spans="1:22" s="229" customFormat="1" ht="18.75">
      <c r="A21" s="299" t="s">
        <v>570</v>
      </c>
      <c r="B21" s="300"/>
      <c r="C21" s="301"/>
      <c r="D21" s="239"/>
      <c r="E21" s="301"/>
      <c r="F21" s="239"/>
      <c r="G21" s="301">
        <v>0.23</v>
      </c>
      <c r="H21" s="239">
        <v>0.23</v>
      </c>
      <c r="I21" s="272">
        <v>0.23</v>
      </c>
      <c r="J21"/>
      <c r="K21"/>
      <c r="L21"/>
      <c r="M21"/>
      <c r="N21"/>
      <c r="O21"/>
      <c r="P21"/>
      <c r="Q21"/>
      <c r="R21"/>
      <c r="S21"/>
      <c r="T21"/>
      <c r="U21"/>
      <c r="V21"/>
    </row>
    <row r="22" spans="1:22" s="229" customFormat="1" ht="18.75">
      <c r="A22" s="291" t="s">
        <v>49</v>
      </c>
      <c r="B22" s="291" t="s">
        <v>156</v>
      </c>
      <c r="C22" s="268"/>
      <c r="D22" s="266"/>
      <c r="E22" s="268"/>
      <c r="F22" s="266"/>
      <c r="G22" s="268">
        <v>0.27</v>
      </c>
      <c r="H22" s="266">
        <v>0.27</v>
      </c>
      <c r="I22" s="269">
        <v>0.27</v>
      </c>
      <c r="J22"/>
      <c r="K22"/>
      <c r="L22"/>
      <c r="M22"/>
      <c r="N22"/>
      <c r="O22"/>
      <c r="P22"/>
      <c r="Q22"/>
      <c r="R22"/>
      <c r="S22"/>
      <c r="T22"/>
      <c r="U22"/>
      <c r="V22"/>
    </row>
    <row r="23" spans="1:22" s="229" customFormat="1" ht="18.75">
      <c r="A23" s="297"/>
      <c r="B23" s="292" t="s">
        <v>661</v>
      </c>
      <c r="C23" s="270"/>
      <c r="D23" s="267"/>
      <c r="E23" s="270"/>
      <c r="F23" s="267"/>
      <c r="G23" s="270">
        <v>0.1</v>
      </c>
      <c r="H23" s="267">
        <v>0.1</v>
      </c>
      <c r="I23" s="271">
        <v>0.1</v>
      </c>
      <c r="J23"/>
      <c r="K23"/>
      <c r="L23"/>
      <c r="M23"/>
      <c r="N23"/>
      <c r="O23"/>
      <c r="P23"/>
      <c r="Q23"/>
      <c r="R23"/>
      <c r="S23"/>
      <c r="T23"/>
      <c r="U23"/>
      <c r="V23"/>
    </row>
    <row r="24" spans="1:22" s="229" customFormat="1" ht="18.75">
      <c r="A24" s="297"/>
      <c r="B24" s="292" t="s">
        <v>666</v>
      </c>
      <c r="C24" s="270"/>
      <c r="D24" s="267"/>
      <c r="E24" s="270"/>
      <c r="F24" s="267"/>
      <c r="G24" s="270">
        <v>0.30000000000000004</v>
      </c>
      <c r="H24" s="267">
        <v>0.30000000000000004</v>
      </c>
      <c r="I24" s="271">
        <v>0.30000000000000004</v>
      </c>
      <c r="J24"/>
      <c r="K24"/>
      <c r="L24"/>
      <c r="M24"/>
      <c r="N24"/>
      <c r="O24"/>
      <c r="P24"/>
      <c r="Q24"/>
      <c r="R24"/>
      <c r="S24"/>
      <c r="T24"/>
      <c r="U24"/>
      <c r="V24"/>
    </row>
    <row r="25" spans="1:22" s="229" customFormat="1" ht="18.75">
      <c r="A25" s="297"/>
      <c r="B25" s="292" t="s">
        <v>663</v>
      </c>
      <c r="C25" s="270"/>
      <c r="D25" s="267"/>
      <c r="E25" s="270"/>
      <c r="F25" s="267"/>
      <c r="G25" s="270">
        <v>0.1</v>
      </c>
      <c r="H25" s="267">
        <v>0.1</v>
      </c>
      <c r="I25" s="271">
        <v>0.1</v>
      </c>
      <c r="J25"/>
      <c r="K25"/>
      <c r="L25"/>
      <c r="M25"/>
      <c r="N25"/>
      <c r="O25"/>
      <c r="P25"/>
      <c r="Q25"/>
      <c r="R25"/>
      <c r="S25"/>
      <c r="T25"/>
      <c r="U25"/>
      <c r="V25"/>
    </row>
    <row r="26" spans="1:22" s="229" customFormat="1" ht="18.75">
      <c r="A26" s="299" t="s">
        <v>571</v>
      </c>
      <c r="B26" s="300"/>
      <c r="C26" s="301"/>
      <c r="D26" s="239"/>
      <c r="E26" s="301"/>
      <c r="F26" s="239"/>
      <c r="G26" s="301">
        <v>0.77</v>
      </c>
      <c r="H26" s="239">
        <v>0.77</v>
      </c>
      <c r="I26" s="272">
        <v>0.77</v>
      </c>
      <c r="J26"/>
      <c r="K26"/>
      <c r="L26"/>
      <c r="M26"/>
      <c r="N26"/>
      <c r="O26"/>
      <c r="P26"/>
      <c r="Q26"/>
      <c r="R26"/>
      <c r="S26"/>
      <c r="T26"/>
      <c r="U26"/>
      <c r="V26"/>
    </row>
    <row r="27" spans="1:22" s="229" customFormat="1" ht="18.75">
      <c r="A27" s="291" t="s">
        <v>398</v>
      </c>
      <c r="B27" s="291" t="s">
        <v>396</v>
      </c>
      <c r="C27" s="268"/>
      <c r="D27" s="266"/>
      <c r="E27" s="268"/>
      <c r="F27" s="266"/>
      <c r="G27" s="268">
        <v>0.6</v>
      </c>
      <c r="H27" s="266">
        <v>0.6</v>
      </c>
      <c r="I27" s="269">
        <v>0.6</v>
      </c>
      <c r="J27"/>
      <c r="K27"/>
      <c r="L27"/>
      <c r="M27"/>
      <c r="N27"/>
      <c r="O27"/>
      <c r="P27"/>
      <c r="Q27"/>
      <c r="R27"/>
      <c r="S27"/>
      <c r="T27"/>
      <c r="U27"/>
      <c r="V27"/>
    </row>
    <row r="28" spans="1:22" s="229" customFormat="1" ht="18.75">
      <c r="A28" s="297"/>
      <c r="B28" s="292" t="s">
        <v>397</v>
      </c>
      <c r="C28" s="270"/>
      <c r="D28" s="267"/>
      <c r="E28" s="270"/>
      <c r="F28" s="267"/>
      <c r="G28" s="270">
        <v>0.6</v>
      </c>
      <c r="H28" s="267">
        <v>0.6</v>
      </c>
      <c r="I28" s="271">
        <v>0.6</v>
      </c>
      <c r="J28"/>
      <c r="K28"/>
      <c r="L28"/>
      <c r="M28"/>
      <c r="N28"/>
      <c r="O28"/>
      <c r="P28"/>
      <c r="Q28"/>
      <c r="R28"/>
      <c r="S28"/>
      <c r="T28"/>
      <c r="U28"/>
      <c r="V28"/>
    </row>
    <row r="29" spans="1:22" s="229" customFormat="1" ht="18.75">
      <c r="A29" s="299" t="s">
        <v>572</v>
      </c>
      <c r="B29" s="300"/>
      <c r="C29" s="301"/>
      <c r="D29" s="239"/>
      <c r="E29" s="301"/>
      <c r="F29" s="239"/>
      <c r="G29" s="301">
        <v>1.2</v>
      </c>
      <c r="H29" s="239">
        <v>1.2</v>
      </c>
      <c r="I29" s="272">
        <v>1.2</v>
      </c>
      <c r="J29"/>
      <c r="K29"/>
      <c r="L29"/>
      <c r="M29"/>
      <c r="N29"/>
      <c r="O29"/>
      <c r="P29"/>
      <c r="Q29"/>
      <c r="R29"/>
      <c r="S29"/>
      <c r="T29"/>
      <c r="U29"/>
      <c r="V29"/>
    </row>
    <row r="30" spans="1:22" s="229" customFormat="1" ht="24.75" customHeight="1">
      <c r="A30" s="291" t="s">
        <v>157</v>
      </c>
      <c r="B30" s="291" t="s">
        <v>158</v>
      </c>
      <c r="C30" s="268"/>
      <c r="D30" s="266"/>
      <c r="E30" s="268"/>
      <c r="F30" s="266"/>
      <c r="G30" s="268">
        <v>0.03</v>
      </c>
      <c r="H30" s="266">
        <v>0.03</v>
      </c>
      <c r="I30" s="269">
        <v>0.03</v>
      </c>
      <c r="J30"/>
      <c r="K30"/>
      <c r="L30"/>
      <c r="M30"/>
      <c r="N30"/>
      <c r="O30"/>
      <c r="P30"/>
      <c r="Q30"/>
      <c r="R30"/>
      <c r="S30"/>
      <c r="T30"/>
      <c r="U30"/>
      <c r="V30"/>
    </row>
    <row r="31" spans="1:22" s="229" customFormat="1" ht="24.75" customHeight="1">
      <c r="A31" s="297"/>
      <c r="B31" s="292" t="s">
        <v>615</v>
      </c>
      <c r="C31" s="270"/>
      <c r="D31" s="267"/>
      <c r="E31" s="270"/>
      <c r="F31" s="267"/>
      <c r="G31" s="270">
        <v>0.2</v>
      </c>
      <c r="H31" s="267">
        <v>0.2</v>
      </c>
      <c r="I31" s="271">
        <v>0.2</v>
      </c>
      <c r="J31"/>
      <c r="K31"/>
      <c r="L31"/>
      <c r="M31"/>
      <c r="N31"/>
      <c r="O31"/>
      <c r="P31"/>
      <c r="Q31"/>
      <c r="R31"/>
      <c r="S31"/>
      <c r="T31"/>
      <c r="U31"/>
      <c r="V31"/>
    </row>
    <row r="32" spans="1:22" s="229" customFormat="1" ht="18.75">
      <c r="A32" s="297"/>
      <c r="B32" s="292" t="s">
        <v>620</v>
      </c>
      <c r="C32" s="270"/>
      <c r="D32" s="267"/>
      <c r="E32" s="270"/>
      <c r="F32" s="267"/>
      <c r="G32" s="270">
        <v>0.2</v>
      </c>
      <c r="H32" s="267">
        <v>0.2</v>
      </c>
      <c r="I32" s="271">
        <v>0.2</v>
      </c>
      <c r="J32"/>
      <c r="K32"/>
      <c r="L32"/>
      <c r="M32"/>
      <c r="N32"/>
      <c r="O32"/>
      <c r="P32"/>
      <c r="Q32"/>
      <c r="R32"/>
      <c r="S32"/>
      <c r="T32"/>
      <c r="U32"/>
      <c r="V32"/>
    </row>
    <row r="33" spans="1:22" s="229" customFormat="1" ht="18.75">
      <c r="A33" s="297"/>
      <c r="B33" s="292" t="s">
        <v>621</v>
      </c>
      <c r="C33" s="270"/>
      <c r="D33" s="267"/>
      <c r="E33" s="270"/>
      <c r="F33" s="267"/>
      <c r="G33" s="270">
        <v>0.2</v>
      </c>
      <c r="H33" s="267">
        <v>0.2</v>
      </c>
      <c r="I33" s="271">
        <v>0.2</v>
      </c>
      <c r="J33"/>
      <c r="K33"/>
      <c r="L33"/>
      <c r="M33"/>
      <c r="N33"/>
      <c r="O33"/>
      <c r="P33"/>
      <c r="Q33"/>
      <c r="R33"/>
      <c r="S33"/>
      <c r="T33"/>
      <c r="U33"/>
      <c r="V33"/>
    </row>
    <row r="34" spans="1:22" s="229" customFormat="1" ht="36.75" customHeight="1">
      <c r="A34" s="297"/>
      <c r="B34" s="292" t="s">
        <v>614</v>
      </c>
      <c r="C34" s="270"/>
      <c r="D34" s="267"/>
      <c r="E34" s="270"/>
      <c r="F34" s="267"/>
      <c r="G34" s="270">
        <v>0.5</v>
      </c>
      <c r="H34" s="267">
        <v>0.5</v>
      </c>
      <c r="I34" s="271">
        <v>0.5</v>
      </c>
      <c r="J34"/>
      <c r="K34"/>
      <c r="L34"/>
      <c r="M34"/>
      <c r="N34"/>
      <c r="O34"/>
      <c r="P34"/>
      <c r="Q34"/>
      <c r="R34"/>
      <c r="S34"/>
      <c r="T34"/>
      <c r="U34"/>
      <c r="V34"/>
    </row>
    <row r="35" spans="1:22" s="229" customFormat="1" ht="36.75" customHeight="1">
      <c r="A35" s="299" t="s">
        <v>573</v>
      </c>
      <c r="B35" s="300"/>
      <c r="C35" s="301"/>
      <c r="D35" s="239"/>
      <c r="E35" s="301"/>
      <c r="F35" s="239"/>
      <c r="G35" s="301">
        <v>1.1300000000000001</v>
      </c>
      <c r="H35" s="239">
        <v>1.1300000000000001</v>
      </c>
      <c r="I35" s="272">
        <v>1.1300000000000001</v>
      </c>
      <c r="J35"/>
      <c r="K35"/>
      <c r="L35"/>
      <c r="M35"/>
      <c r="N35"/>
      <c r="O35"/>
      <c r="P35"/>
      <c r="Q35"/>
      <c r="R35"/>
      <c r="S35"/>
      <c r="T35"/>
      <c r="U35"/>
      <c r="V35"/>
    </row>
    <row r="36" spans="1:22" s="229" customFormat="1" ht="36.75" customHeight="1">
      <c r="A36" s="291" t="s">
        <v>85</v>
      </c>
      <c r="B36" s="291" t="s">
        <v>88</v>
      </c>
      <c r="C36" s="268"/>
      <c r="D36" s="266"/>
      <c r="E36" s="268"/>
      <c r="F36" s="266"/>
      <c r="G36" s="268">
        <v>0.48</v>
      </c>
      <c r="H36" s="266">
        <v>0.48</v>
      </c>
      <c r="I36" s="269">
        <v>0.48</v>
      </c>
      <c r="J36"/>
      <c r="K36"/>
      <c r="L36"/>
      <c r="M36"/>
      <c r="N36"/>
      <c r="O36"/>
      <c r="P36"/>
      <c r="Q36"/>
      <c r="R36"/>
      <c r="S36"/>
      <c r="T36"/>
      <c r="U36"/>
      <c r="V36"/>
    </row>
    <row r="37" spans="1:22" s="229" customFormat="1" ht="36.75" customHeight="1">
      <c r="A37" s="299" t="s">
        <v>574</v>
      </c>
      <c r="B37" s="300"/>
      <c r="C37" s="301"/>
      <c r="D37" s="239"/>
      <c r="E37" s="301"/>
      <c r="F37" s="239"/>
      <c r="G37" s="301">
        <v>0.48</v>
      </c>
      <c r="H37" s="239">
        <v>0.48</v>
      </c>
      <c r="I37" s="272">
        <v>0.48</v>
      </c>
      <c r="J37"/>
      <c r="K37"/>
      <c r="L37"/>
      <c r="M37"/>
      <c r="N37"/>
      <c r="O37"/>
      <c r="P37"/>
      <c r="Q37"/>
      <c r="R37"/>
      <c r="S37"/>
      <c r="T37"/>
      <c r="U37"/>
      <c r="V37"/>
    </row>
    <row r="38" spans="1:22" s="229" customFormat="1" ht="18.75">
      <c r="A38" s="291" t="s">
        <v>13</v>
      </c>
      <c r="B38" s="291" t="s">
        <v>389</v>
      </c>
      <c r="C38" s="268">
        <v>0.23</v>
      </c>
      <c r="D38" s="266">
        <v>0.23</v>
      </c>
      <c r="E38" s="268"/>
      <c r="F38" s="266"/>
      <c r="G38" s="268"/>
      <c r="H38" s="266"/>
      <c r="I38" s="269">
        <v>0.23</v>
      </c>
      <c r="J38"/>
      <c r="K38"/>
      <c r="L38"/>
      <c r="M38"/>
      <c r="N38"/>
      <c r="O38"/>
      <c r="P38"/>
      <c r="Q38"/>
      <c r="R38"/>
      <c r="S38"/>
      <c r="T38"/>
      <c r="U38"/>
      <c r="V38"/>
    </row>
    <row r="39" spans="1:22" s="229" customFormat="1" ht="18.75">
      <c r="A39" s="297"/>
      <c r="B39" s="292" t="s">
        <v>654</v>
      </c>
      <c r="C39" s="270">
        <v>0.2</v>
      </c>
      <c r="D39" s="267">
        <v>0.2</v>
      </c>
      <c r="E39" s="270"/>
      <c r="F39" s="267"/>
      <c r="G39" s="270"/>
      <c r="H39" s="267"/>
      <c r="I39" s="271">
        <v>0.2</v>
      </c>
      <c r="J39"/>
      <c r="K39"/>
      <c r="L39"/>
      <c r="M39"/>
      <c r="N39"/>
      <c r="O39"/>
      <c r="P39"/>
      <c r="Q39"/>
      <c r="R39"/>
      <c r="S39"/>
      <c r="T39"/>
      <c r="U39"/>
      <c r="V39"/>
    </row>
    <row r="40" spans="1:22" s="229" customFormat="1" ht="18.75">
      <c r="A40" s="299" t="s">
        <v>596</v>
      </c>
      <c r="B40" s="300"/>
      <c r="C40" s="301">
        <v>0.43000000000000005</v>
      </c>
      <c r="D40" s="239">
        <v>0.43000000000000005</v>
      </c>
      <c r="E40" s="301"/>
      <c r="F40" s="239"/>
      <c r="G40" s="301"/>
      <c r="H40" s="239"/>
      <c r="I40" s="272">
        <v>0.43000000000000005</v>
      </c>
      <c r="J40"/>
      <c r="K40"/>
      <c r="L40"/>
      <c r="M40"/>
      <c r="N40"/>
      <c r="O40"/>
      <c r="P40"/>
      <c r="Q40"/>
      <c r="R40"/>
      <c r="S40"/>
      <c r="T40"/>
      <c r="U40"/>
      <c r="V40"/>
    </row>
    <row r="41" spans="1:22" s="229" customFormat="1" ht="18.75">
      <c r="A41" s="291" t="s">
        <v>66</v>
      </c>
      <c r="B41" s="291" t="s">
        <v>603</v>
      </c>
      <c r="C41" s="268"/>
      <c r="D41" s="266"/>
      <c r="E41" s="268"/>
      <c r="F41" s="266"/>
      <c r="G41" s="268">
        <v>0.25</v>
      </c>
      <c r="H41" s="266">
        <v>0.25</v>
      </c>
      <c r="I41" s="269">
        <v>0.25</v>
      </c>
      <c r="J41"/>
      <c r="K41"/>
      <c r="L41"/>
      <c r="M41"/>
      <c r="N41"/>
      <c r="O41"/>
      <c r="P41"/>
      <c r="Q41"/>
      <c r="R41"/>
      <c r="S41"/>
      <c r="T41"/>
      <c r="U41"/>
      <c r="V41"/>
    </row>
    <row r="42" spans="1:22" s="229" customFormat="1" ht="18.75">
      <c r="A42" s="299" t="s">
        <v>575</v>
      </c>
      <c r="B42" s="300"/>
      <c r="C42" s="301"/>
      <c r="D42" s="239"/>
      <c r="E42" s="301"/>
      <c r="F42" s="239"/>
      <c r="G42" s="301">
        <v>0.25</v>
      </c>
      <c r="H42" s="239">
        <v>0.25</v>
      </c>
      <c r="I42" s="272">
        <v>0.25</v>
      </c>
      <c r="J42"/>
      <c r="K42"/>
      <c r="L42"/>
      <c r="M42"/>
      <c r="N42"/>
      <c r="O42"/>
      <c r="P42"/>
      <c r="Q42"/>
      <c r="R42"/>
      <c r="S42"/>
      <c r="T42"/>
      <c r="U42"/>
      <c r="V42"/>
    </row>
    <row r="43" spans="1:22" s="229" customFormat="1" ht="18.75">
      <c r="A43" s="291" t="s">
        <v>16</v>
      </c>
      <c r="B43" s="291" t="s">
        <v>385</v>
      </c>
      <c r="C43" s="268">
        <v>0.5</v>
      </c>
      <c r="D43" s="266">
        <v>0.5</v>
      </c>
      <c r="E43" s="268"/>
      <c r="F43" s="266"/>
      <c r="G43" s="268"/>
      <c r="H43" s="266"/>
      <c r="I43" s="269">
        <v>0.5</v>
      </c>
      <c r="J43"/>
      <c r="K43"/>
      <c r="L43"/>
      <c r="M43"/>
      <c r="N43"/>
      <c r="O43"/>
      <c r="P43"/>
      <c r="Q43"/>
      <c r="R43"/>
      <c r="S43"/>
      <c r="T43"/>
      <c r="U43"/>
      <c r="V43"/>
    </row>
    <row r="44" spans="1:9" ht="18.75">
      <c r="A44" s="297"/>
      <c r="B44" s="292" t="s">
        <v>473</v>
      </c>
      <c r="C44" s="270">
        <v>0.25</v>
      </c>
      <c r="D44" s="267">
        <v>0.25</v>
      </c>
      <c r="E44" s="270"/>
      <c r="F44" s="267"/>
      <c r="G44" s="270"/>
      <c r="H44" s="267"/>
      <c r="I44" s="271">
        <v>0.25</v>
      </c>
    </row>
    <row r="45" spans="1:9" ht="18.75">
      <c r="A45" s="299" t="s">
        <v>589</v>
      </c>
      <c r="B45" s="300"/>
      <c r="C45" s="301">
        <v>0.75</v>
      </c>
      <c r="D45" s="239">
        <v>0.75</v>
      </c>
      <c r="E45" s="301"/>
      <c r="F45" s="239"/>
      <c r="G45" s="301"/>
      <c r="H45" s="239"/>
      <c r="I45" s="272">
        <v>0.75</v>
      </c>
    </row>
    <row r="46" spans="1:9" ht="18.75">
      <c r="A46" s="291" t="s">
        <v>65</v>
      </c>
      <c r="B46" s="291" t="s">
        <v>335</v>
      </c>
      <c r="C46" s="268"/>
      <c r="D46" s="266"/>
      <c r="E46" s="268"/>
      <c r="F46" s="266"/>
      <c r="G46" s="268">
        <v>0.5</v>
      </c>
      <c r="H46" s="266">
        <v>0.5</v>
      </c>
      <c r="I46" s="269">
        <v>0.5</v>
      </c>
    </row>
    <row r="47" spans="1:9" ht="18.75">
      <c r="A47" s="297"/>
      <c r="B47" s="292" t="s">
        <v>336</v>
      </c>
      <c r="C47" s="270"/>
      <c r="D47" s="267"/>
      <c r="E47" s="270"/>
      <c r="F47" s="267"/>
      <c r="G47" s="270">
        <v>0.5</v>
      </c>
      <c r="H47" s="267">
        <v>0.5</v>
      </c>
      <c r="I47" s="271">
        <v>0.5</v>
      </c>
    </row>
    <row r="48" spans="1:9" ht="18.75">
      <c r="A48" s="297"/>
      <c r="B48" s="292" t="s">
        <v>108</v>
      </c>
      <c r="C48" s="270"/>
      <c r="D48" s="267"/>
      <c r="E48" s="270"/>
      <c r="F48" s="267"/>
      <c r="G48" s="270">
        <v>0.1</v>
      </c>
      <c r="H48" s="267">
        <v>0.1</v>
      </c>
      <c r="I48" s="271">
        <v>0.1</v>
      </c>
    </row>
    <row r="49" spans="1:9" ht="18.75">
      <c r="A49" s="297"/>
      <c r="B49" s="292" t="s">
        <v>170</v>
      </c>
      <c r="C49" s="270"/>
      <c r="D49" s="267"/>
      <c r="E49" s="270"/>
      <c r="F49" s="267"/>
      <c r="G49" s="270">
        <v>0.05</v>
      </c>
      <c r="H49" s="267">
        <v>0.05</v>
      </c>
      <c r="I49" s="271">
        <v>0.05</v>
      </c>
    </row>
    <row r="50" spans="1:9" ht="18.75">
      <c r="A50" s="297"/>
      <c r="B50" s="292" t="s">
        <v>110</v>
      </c>
      <c r="C50" s="270"/>
      <c r="D50" s="267"/>
      <c r="E50" s="270"/>
      <c r="F50" s="267"/>
      <c r="G50" s="270">
        <v>0.30000000000000004</v>
      </c>
      <c r="H50" s="267">
        <v>0.30000000000000004</v>
      </c>
      <c r="I50" s="271">
        <v>0.30000000000000004</v>
      </c>
    </row>
    <row r="51" spans="1:9" ht="18.75">
      <c r="A51" s="299" t="s">
        <v>576</v>
      </c>
      <c r="B51" s="300"/>
      <c r="C51" s="301"/>
      <c r="D51" s="239"/>
      <c r="E51" s="301"/>
      <c r="F51" s="239"/>
      <c r="G51" s="301">
        <v>1.4500000000000002</v>
      </c>
      <c r="H51" s="239">
        <v>1.4500000000000002</v>
      </c>
      <c r="I51" s="272">
        <v>1.4500000000000002</v>
      </c>
    </row>
    <row r="52" spans="1:9" ht="18.75">
      <c r="A52" s="291" t="s">
        <v>19</v>
      </c>
      <c r="B52" s="291" t="s">
        <v>270</v>
      </c>
      <c r="C52" s="268">
        <v>0.5</v>
      </c>
      <c r="D52" s="266">
        <v>0.5</v>
      </c>
      <c r="E52" s="268"/>
      <c r="F52" s="266"/>
      <c r="G52" s="268"/>
      <c r="H52" s="266"/>
      <c r="I52" s="269">
        <v>0.5</v>
      </c>
    </row>
    <row r="53" spans="1:9" ht="18.75">
      <c r="A53" s="299" t="s">
        <v>590</v>
      </c>
      <c r="B53" s="300"/>
      <c r="C53" s="301">
        <v>0.5</v>
      </c>
      <c r="D53" s="239">
        <v>0.5</v>
      </c>
      <c r="E53" s="301"/>
      <c r="F53" s="239"/>
      <c r="G53" s="301"/>
      <c r="H53" s="239"/>
      <c r="I53" s="272">
        <v>0.5</v>
      </c>
    </row>
    <row r="54" spans="1:9" ht="18.75">
      <c r="A54" s="291" t="s">
        <v>50</v>
      </c>
      <c r="B54" s="291" t="s">
        <v>304</v>
      </c>
      <c r="C54" s="268"/>
      <c r="D54" s="266"/>
      <c r="E54" s="268"/>
      <c r="F54" s="266"/>
      <c r="G54" s="268">
        <v>0.15000000000000002</v>
      </c>
      <c r="H54" s="266">
        <v>0.15000000000000002</v>
      </c>
      <c r="I54" s="269">
        <v>0.15000000000000002</v>
      </c>
    </row>
    <row r="55" spans="1:9" ht="18.75">
      <c r="A55" s="297"/>
      <c r="B55" s="292" t="s">
        <v>350</v>
      </c>
      <c r="C55" s="270"/>
      <c r="D55" s="267"/>
      <c r="E55" s="270"/>
      <c r="F55" s="267"/>
      <c r="G55" s="270">
        <v>0.1</v>
      </c>
      <c r="H55" s="267">
        <v>0.1</v>
      </c>
      <c r="I55" s="271">
        <v>0.1</v>
      </c>
    </row>
    <row r="56" spans="1:9" ht="18.75">
      <c r="A56" s="297"/>
      <c r="B56" s="292" t="s">
        <v>381</v>
      </c>
      <c r="C56" s="270"/>
      <c r="D56" s="267"/>
      <c r="E56" s="270"/>
      <c r="F56" s="267"/>
      <c r="G56" s="270">
        <v>0.3</v>
      </c>
      <c r="H56" s="267">
        <v>0.3</v>
      </c>
      <c r="I56" s="271">
        <v>0.3</v>
      </c>
    </row>
    <row r="57" spans="1:9" ht="18.75">
      <c r="A57" s="297"/>
      <c r="B57" s="292" t="s">
        <v>303</v>
      </c>
      <c r="C57" s="270"/>
      <c r="D57" s="267"/>
      <c r="E57" s="270"/>
      <c r="F57" s="267"/>
      <c r="G57" s="270">
        <v>0.2</v>
      </c>
      <c r="H57" s="267">
        <v>0.2</v>
      </c>
      <c r="I57" s="271">
        <v>0.2</v>
      </c>
    </row>
    <row r="58" spans="1:9" ht="18.75">
      <c r="A58" s="297"/>
      <c r="B58" s="292" t="s">
        <v>160</v>
      </c>
      <c r="C58" s="270"/>
      <c r="D58" s="267"/>
      <c r="E58" s="270"/>
      <c r="F58" s="267"/>
      <c r="G58" s="270">
        <v>0.12</v>
      </c>
      <c r="H58" s="267">
        <v>0.12</v>
      </c>
      <c r="I58" s="271">
        <v>0.12</v>
      </c>
    </row>
    <row r="59" spans="1:9" ht="18.75">
      <c r="A59" s="297"/>
      <c r="B59" s="292" t="s">
        <v>382</v>
      </c>
      <c r="C59" s="270"/>
      <c r="D59" s="267"/>
      <c r="E59" s="270"/>
      <c r="F59" s="267"/>
      <c r="G59" s="270">
        <v>0.1</v>
      </c>
      <c r="H59" s="267">
        <v>0.1</v>
      </c>
      <c r="I59" s="271">
        <v>0.1</v>
      </c>
    </row>
    <row r="60" spans="1:9" ht="18.75">
      <c r="A60" s="297"/>
      <c r="B60" s="292" t="s">
        <v>349</v>
      </c>
      <c r="C60" s="270"/>
      <c r="D60" s="267"/>
      <c r="E60" s="270"/>
      <c r="F60" s="267"/>
      <c r="G60" s="270">
        <v>0.4</v>
      </c>
      <c r="H60" s="267">
        <v>0.4</v>
      </c>
      <c r="I60" s="271">
        <v>0.4</v>
      </c>
    </row>
    <row r="61" spans="1:9" ht="18.75">
      <c r="A61" s="297"/>
      <c r="B61" s="292" t="s">
        <v>252</v>
      </c>
      <c r="C61" s="270"/>
      <c r="D61" s="267"/>
      <c r="E61" s="270"/>
      <c r="F61" s="267"/>
      <c r="G61" s="270">
        <v>0.30000000000000004</v>
      </c>
      <c r="H61" s="267">
        <v>0.30000000000000004</v>
      </c>
      <c r="I61" s="271">
        <v>0.30000000000000004</v>
      </c>
    </row>
    <row r="62" spans="1:9" ht="18.75">
      <c r="A62" s="297"/>
      <c r="B62" s="292" t="s">
        <v>639</v>
      </c>
      <c r="C62" s="270"/>
      <c r="D62" s="267"/>
      <c r="E62" s="270"/>
      <c r="F62" s="267"/>
      <c r="G62" s="270">
        <v>0.2</v>
      </c>
      <c r="H62" s="267">
        <v>0.2</v>
      </c>
      <c r="I62" s="271">
        <v>0.2</v>
      </c>
    </row>
    <row r="63" spans="1:9" ht="18.75">
      <c r="A63" s="299" t="s">
        <v>577</v>
      </c>
      <c r="B63" s="300"/>
      <c r="C63" s="301"/>
      <c r="D63" s="239"/>
      <c r="E63" s="301"/>
      <c r="F63" s="239"/>
      <c r="G63" s="301">
        <v>1.87</v>
      </c>
      <c r="H63" s="239">
        <v>1.87</v>
      </c>
      <c r="I63" s="272">
        <v>1.87</v>
      </c>
    </row>
    <row r="64" spans="1:9" ht="18.75">
      <c r="A64" s="291" t="s">
        <v>527</v>
      </c>
      <c r="B64" s="291" t="s">
        <v>401</v>
      </c>
      <c r="C64" s="268">
        <v>0.30000000000000004</v>
      </c>
      <c r="D64" s="266">
        <v>0.30000000000000004</v>
      </c>
      <c r="E64" s="268"/>
      <c r="F64" s="266"/>
      <c r="G64" s="268"/>
      <c r="H64" s="266"/>
      <c r="I64" s="269">
        <v>0.30000000000000004</v>
      </c>
    </row>
    <row r="65" spans="1:9" ht="18.75">
      <c r="A65" s="299" t="s">
        <v>591</v>
      </c>
      <c r="B65" s="300"/>
      <c r="C65" s="301">
        <v>0.30000000000000004</v>
      </c>
      <c r="D65" s="239">
        <v>0.30000000000000004</v>
      </c>
      <c r="E65" s="301"/>
      <c r="F65" s="239"/>
      <c r="G65" s="301"/>
      <c r="H65" s="239"/>
      <c r="I65" s="272">
        <v>0.30000000000000004</v>
      </c>
    </row>
    <row r="66" spans="1:9" ht="18.75">
      <c r="A66" s="291" t="s">
        <v>52</v>
      </c>
      <c r="B66" s="291" t="s">
        <v>342</v>
      </c>
      <c r="C66" s="268"/>
      <c r="D66" s="266"/>
      <c r="E66" s="268"/>
      <c r="F66" s="266"/>
      <c r="G66" s="268">
        <v>0.15</v>
      </c>
      <c r="H66" s="266">
        <v>0.15</v>
      </c>
      <c r="I66" s="269">
        <v>0.15</v>
      </c>
    </row>
    <row r="67" spans="1:9" ht="18.75">
      <c r="A67" s="297"/>
      <c r="B67" s="292" t="s">
        <v>161</v>
      </c>
      <c r="C67" s="270"/>
      <c r="D67" s="267"/>
      <c r="E67" s="270"/>
      <c r="F67" s="267"/>
      <c r="G67" s="270">
        <v>0.06</v>
      </c>
      <c r="H67" s="267">
        <v>0.06</v>
      </c>
      <c r="I67" s="271">
        <v>0.06</v>
      </c>
    </row>
    <row r="68" spans="1:9" ht="18.75">
      <c r="A68" s="297"/>
      <c r="B68" s="292" t="s">
        <v>344</v>
      </c>
      <c r="C68" s="270"/>
      <c r="D68" s="267"/>
      <c r="E68" s="270"/>
      <c r="F68" s="267"/>
      <c r="G68" s="270">
        <v>0.2</v>
      </c>
      <c r="H68" s="267">
        <v>0.2</v>
      </c>
      <c r="I68" s="271">
        <v>0.2</v>
      </c>
    </row>
    <row r="69" spans="1:9" ht="18.75">
      <c r="A69" s="297"/>
      <c r="B69" s="292" t="s">
        <v>291</v>
      </c>
      <c r="C69" s="270"/>
      <c r="D69" s="267"/>
      <c r="E69" s="270"/>
      <c r="F69" s="267"/>
      <c r="G69" s="270">
        <v>0.15</v>
      </c>
      <c r="H69" s="267">
        <v>0.15</v>
      </c>
      <c r="I69" s="271">
        <v>0.15</v>
      </c>
    </row>
    <row r="70" spans="1:9" ht="18.75">
      <c r="A70" s="297"/>
      <c r="B70" s="292" t="s">
        <v>643</v>
      </c>
      <c r="C70" s="270"/>
      <c r="D70" s="267"/>
      <c r="E70" s="270"/>
      <c r="F70" s="267"/>
      <c r="G70" s="270">
        <v>0.1</v>
      </c>
      <c r="H70" s="267">
        <v>0.1</v>
      </c>
      <c r="I70" s="271">
        <v>0.1</v>
      </c>
    </row>
    <row r="71" spans="1:9" ht="18.75">
      <c r="A71" s="299" t="s">
        <v>578</v>
      </c>
      <c r="B71" s="300"/>
      <c r="C71" s="301"/>
      <c r="D71" s="239"/>
      <c r="E71" s="301"/>
      <c r="F71" s="239"/>
      <c r="G71" s="301">
        <v>0.66</v>
      </c>
      <c r="H71" s="239">
        <v>0.66</v>
      </c>
      <c r="I71" s="272">
        <v>0.66</v>
      </c>
    </row>
    <row r="72" spans="1:9" ht="18.75">
      <c r="A72" s="291" t="s">
        <v>526</v>
      </c>
      <c r="B72" s="291" t="s">
        <v>159</v>
      </c>
      <c r="C72" s="268"/>
      <c r="D72" s="266"/>
      <c r="E72" s="268"/>
      <c r="F72" s="266"/>
      <c r="G72" s="268">
        <v>0.045</v>
      </c>
      <c r="H72" s="266">
        <v>0.045</v>
      </c>
      <c r="I72" s="269">
        <v>0.045</v>
      </c>
    </row>
    <row r="73" spans="1:9" ht="18.75">
      <c r="A73" s="299" t="s">
        <v>579</v>
      </c>
      <c r="B73" s="300"/>
      <c r="C73" s="301"/>
      <c r="D73" s="239"/>
      <c r="E73" s="301"/>
      <c r="F73" s="239"/>
      <c r="G73" s="301">
        <v>0.045</v>
      </c>
      <c r="H73" s="239">
        <v>0.045</v>
      </c>
      <c r="I73" s="272">
        <v>0.045</v>
      </c>
    </row>
    <row r="74" spans="1:9" ht="18.75">
      <c r="A74" s="291" t="s">
        <v>140</v>
      </c>
      <c r="B74" s="291" t="s">
        <v>327</v>
      </c>
      <c r="C74" s="268">
        <v>0.2</v>
      </c>
      <c r="D74" s="266">
        <v>0.2</v>
      </c>
      <c r="E74" s="268"/>
      <c r="F74" s="266"/>
      <c r="G74" s="268"/>
      <c r="H74" s="266"/>
      <c r="I74" s="269">
        <v>0.2</v>
      </c>
    </row>
    <row r="75" spans="1:9" ht="18.75">
      <c r="A75" s="297"/>
      <c r="B75" s="292" t="s">
        <v>141</v>
      </c>
      <c r="C75" s="270">
        <v>0.2</v>
      </c>
      <c r="D75" s="267">
        <v>0.2</v>
      </c>
      <c r="E75" s="270"/>
      <c r="F75" s="267"/>
      <c r="G75" s="270"/>
      <c r="H75" s="267"/>
      <c r="I75" s="271">
        <v>0.2</v>
      </c>
    </row>
    <row r="76" spans="1:9" ht="18.75">
      <c r="A76" s="299" t="s">
        <v>592</v>
      </c>
      <c r="B76" s="300"/>
      <c r="C76" s="301">
        <v>0.4</v>
      </c>
      <c r="D76" s="239">
        <v>0.4</v>
      </c>
      <c r="E76" s="301"/>
      <c r="F76" s="239"/>
      <c r="G76" s="301"/>
      <c r="H76" s="239"/>
      <c r="I76" s="272">
        <v>0.4</v>
      </c>
    </row>
    <row r="77" spans="1:9" ht="18.75">
      <c r="A77" s="291" t="s">
        <v>104</v>
      </c>
      <c r="B77" s="291" t="s">
        <v>105</v>
      </c>
      <c r="C77" s="268"/>
      <c r="D77" s="266"/>
      <c r="E77" s="268"/>
      <c r="F77" s="266"/>
      <c r="G77" s="268">
        <v>0.1</v>
      </c>
      <c r="H77" s="266">
        <v>0.1</v>
      </c>
      <c r="I77" s="269">
        <v>0.1</v>
      </c>
    </row>
    <row r="78" spans="1:9" ht="18.75">
      <c r="A78" s="297"/>
      <c r="B78" s="292" t="s">
        <v>653</v>
      </c>
      <c r="C78" s="270"/>
      <c r="D78" s="267"/>
      <c r="E78" s="270"/>
      <c r="F78" s="267"/>
      <c r="G78" s="270">
        <v>0.2</v>
      </c>
      <c r="H78" s="267">
        <v>0.2</v>
      </c>
      <c r="I78" s="271">
        <v>0.2</v>
      </c>
    </row>
    <row r="79" spans="1:9" ht="18.75">
      <c r="A79" s="299" t="s">
        <v>583</v>
      </c>
      <c r="B79" s="300"/>
      <c r="C79" s="301"/>
      <c r="D79" s="239"/>
      <c r="E79" s="301"/>
      <c r="F79" s="239"/>
      <c r="G79" s="301">
        <v>0.30000000000000004</v>
      </c>
      <c r="H79" s="239">
        <v>0.30000000000000004</v>
      </c>
      <c r="I79" s="272">
        <v>0.30000000000000004</v>
      </c>
    </row>
    <row r="80" spans="1:9" ht="18.75">
      <c r="A80" s="291" t="s">
        <v>147</v>
      </c>
      <c r="B80" s="291" t="s">
        <v>149</v>
      </c>
      <c r="C80" s="268"/>
      <c r="D80" s="266"/>
      <c r="E80" s="268">
        <v>0.01</v>
      </c>
      <c r="F80" s="266">
        <v>0.01</v>
      </c>
      <c r="G80" s="268"/>
      <c r="H80" s="266"/>
      <c r="I80" s="269">
        <v>0.01</v>
      </c>
    </row>
    <row r="81" spans="1:9" ht="18.75">
      <c r="A81" s="299" t="s">
        <v>597</v>
      </c>
      <c r="B81" s="300"/>
      <c r="C81" s="301"/>
      <c r="D81" s="239"/>
      <c r="E81" s="301">
        <v>0.01</v>
      </c>
      <c r="F81" s="239">
        <v>0.01</v>
      </c>
      <c r="G81" s="301"/>
      <c r="H81" s="239"/>
      <c r="I81" s="272">
        <v>0.01</v>
      </c>
    </row>
    <row r="82" spans="1:9" ht="18.75">
      <c r="A82" s="291" t="s">
        <v>30</v>
      </c>
      <c r="B82" s="291" t="s">
        <v>604</v>
      </c>
      <c r="C82" s="268">
        <v>0.1</v>
      </c>
      <c r="D82" s="266">
        <v>0.1</v>
      </c>
      <c r="E82" s="268"/>
      <c r="F82" s="266"/>
      <c r="G82" s="268"/>
      <c r="H82" s="266"/>
      <c r="I82" s="269">
        <v>0.1</v>
      </c>
    </row>
    <row r="83" spans="1:9" ht="18.75">
      <c r="A83" s="297"/>
      <c r="B83" s="292" t="s">
        <v>605</v>
      </c>
      <c r="C83" s="270">
        <v>0.1</v>
      </c>
      <c r="D83" s="267">
        <v>0.1</v>
      </c>
      <c r="E83" s="270"/>
      <c r="F83" s="267"/>
      <c r="G83" s="270"/>
      <c r="H83" s="267"/>
      <c r="I83" s="271">
        <v>0.1</v>
      </c>
    </row>
    <row r="84" spans="1:9" ht="18.75">
      <c r="A84" s="299" t="s">
        <v>593</v>
      </c>
      <c r="B84" s="300"/>
      <c r="C84" s="301">
        <v>0.2</v>
      </c>
      <c r="D84" s="239">
        <v>0.2</v>
      </c>
      <c r="E84" s="301"/>
      <c r="F84" s="239"/>
      <c r="G84" s="301"/>
      <c r="H84" s="239"/>
      <c r="I84" s="272">
        <v>0.2</v>
      </c>
    </row>
    <row r="85" spans="1:9" ht="18.75">
      <c r="A85" s="291" t="s">
        <v>58</v>
      </c>
      <c r="B85" s="291" t="s">
        <v>464</v>
      </c>
      <c r="C85" s="268"/>
      <c r="D85" s="266"/>
      <c r="E85" s="268"/>
      <c r="F85" s="266"/>
      <c r="G85" s="268">
        <v>0.1</v>
      </c>
      <c r="H85" s="266">
        <v>0.1</v>
      </c>
      <c r="I85" s="269">
        <v>0.1</v>
      </c>
    </row>
    <row r="86" spans="1:9" ht="18.75">
      <c r="A86" s="297"/>
      <c r="B86" s="292" t="s">
        <v>411</v>
      </c>
      <c r="C86" s="270"/>
      <c r="D86" s="267"/>
      <c r="E86" s="270"/>
      <c r="F86" s="267"/>
      <c r="G86" s="270">
        <v>0.5</v>
      </c>
      <c r="H86" s="267">
        <v>0.5</v>
      </c>
      <c r="I86" s="271">
        <v>0.5</v>
      </c>
    </row>
    <row r="87" spans="1:9" ht="18.75">
      <c r="A87" s="297"/>
      <c r="B87" s="292" t="s">
        <v>413</v>
      </c>
      <c r="C87" s="270"/>
      <c r="D87" s="267"/>
      <c r="E87" s="270"/>
      <c r="F87" s="267"/>
      <c r="G87" s="270">
        <v>0.25</v>
      </c>
      <c r="H87" s="267">
        <v>0.25</v>
      </c>
      <c r="I87" s="271">
        <v>0.25</v>
      </c>
    </row>
    <row r="88" spans="1:9" ht="18.75">
      <c r="A88" s="297"/>
      <c r="B88" s="292" t="s">
        <v>409</v>
      </c>
      <c r="C88" s="270"/>
      <c r="D88" s="267"/>
      <c r="E88" s="270"/>
      <c r="F88" s="267"/>
      <c r="G88" s="270">
        <v>0.2</v>
      </c>
      <c r="H88" s="267">
        <v>0.2</v>
      </c>
      <c r="I88" s="271">
        <v>0.2</v>
      </c>
    </row>
    <row r="89" spans="1:9" ht="18.75">
      <c r="A89" s="297"/>
      <c r="B89" s="292" t="s">
        <v>162</v>
      </c>
      <c r="C89" s="270"/>
      <c r="D89" s="267"/>
      <c r="E89" s="270"/>
      <c r="F89" s="267"/>
      <c r="G89" s="270">
        <v>0.06</v>
      </c>
      <c r="H89" s="267">
        <v>0.06</v>
      </c>
      <c r="I89" s="271">
        <v>0.06</v>
      </c>
    </row>
    <row r="90" spans="1:9" ht="18.75">
      <c r="A90" s="299" t="s">
        <v>584</v>
      </c>
      <c r="B90" s="300"/>
      <c r="C90" s="301"/>
      <c r="D90" s="239"/>
      <c r="E90" s="301"/>
      <c r="F90" s="239"/>
      <c r="G90" s="301">
        <v>1.11</v>
      </c>
      <c r="H90" s="239">
        <v>1.11</v>
      </c>
      <c r="I90" s="272">
        <v>1.11</v>
      </c>
    </row>
    <row r="91" spans="1:9" ht="18.75">
      <c r="A91" s="291" t="s">
        <v>33</v>
      </c>
      <c r="B91" s="291" t="s">
        <v>447</v>
      </c>
      <c r="C91" s="268">
        <v>0.25</v>
      </c>
      <c r="D91" s="266">
        <v>0.25</v>
      </c>
      <c r="E91" s="268"/>
      <c r="F91" s="266"/>
      <c r="G91" s="268"/>
      <c r="H91" s="266"/>
      <c r="I91" s="269">
        <v>0.25</v>
      </c>
    </row>
    <row r="92" spans="1:9" ht="18.75">
      <c r="A92" s="297"/>
      <c r="B92" s="292" t="s">
        <v>269</v>
      </c>
      <c r="C92" s="270">
        <v>0.225</v>
      </c>
      <c r="D92" s="267">
        <v>0.225</v>
      </c>
      <c r="E92" s="270"/>
      <c r="F92" s="267"/>
      <c r="G92" s="270"/>
      <c r="H92" s="267"/>
      <c r="I92" s="271">
        <v>0.225</v>
      </c>
    </row>
    <row r="93" spans="1:9" ht="18.75">
      <c r="A93" s="297"/>
      <c r="B93" s="292" t="s">
        <v>448</v>
      </c>
      <c r="C93" s="270">
        <v>0.25</v>
      </c>
      <c r="D93" s="267">
        <v>0.25</v>
      </c>
      <c r="E93" s="270"/>
      <c r="F93" s="267"/>
      <c r="G93" s="270"/>
      <c r="H93" s="267"/>
      <c r="I93" s="271">
        <v>0.25</v>
      </c>
    </row>
    <row r="94" spans="1:9" ht="18.75">
      <c r="A94" s="297"/>
      <c r="B94" s="292" t="s">
        <v>449</v>
      </c>
      <c r="C94" s="270">
        <v>0.375</v>
      </c>
      <c r="D94" s="267">
        <v>0.375</v>
      </c>
      <c r="E94" s="270"/>
      <c r="F94" s="267"/>
      <c r="G94" s="270"/>
      <c r="H94" s="267"/>
      <c r="I94" s="271">
        <v>0.375</v>
      </c>
    </row>
    <row r="95" spans="1:9" ht="18.75">
      <c r="A95" s="297"/>
      <c r="B95" s="292" t="s">
        <v>150</v>
      </c>
      <c r="C95" s="270">
        <v>0.06</v>
      </c>
      <c r="D95" s="267">
        <v>0.06</v>
      </c>
      <c r="E95" s="270"/>
      <c r="F95" s="267"/>
      <c r="G95" s="270"/>
      <c r="H95" s="267"/>
      <c r="I95" s="271">
        <v>0.06</v>
      </c>
    </row>
    <row r="96" spans="1:9" ht="18.75">
      <c r="A96" s="299" t="s">
        <v>594</v>
      </c>
      <c r="B96" s="300"/>
      <c r="C96" s="301">
        <v>1.1600000000000001</v>
      </c>
      <c r="D96" s="239">
        <v>1.1600000000000001</v>
      </c>
      <c r="E96" s="301"/>
      <c r="F96" s="239"/>
      <c r="G96" s="301"/>
      <c r="H96" s="239"/>
      <c r="I96" s="272">
        <v>1.1600000000000001</v>
      </c>
    </row>
    <row r="97" spans="1:9" ht="18.75">
      <c r="A97" s="291" t="s">
        <v>163</v>
      </c>
      <c r="B97" s="291" t="s">
        <v>391</v>
      </c>
      <c r="C97" s="268"/>
      <c r="D97" s="266"/>
      <c r="E97" s="268"/>
      <c r="F97" s="266"/>
      <c r="G97" s="268">
        <v>0.65</v>
      </c>
      <c r="H97" s="266">
        <v>0.65</v>
      </c>
      <c r="I97" s="269">
        <v>0.65</v>
      </c>
    </row>
    <row r="98" spans="1:9" ht="18.75">
      <c r="A98" s="299" t="s">
        <v>585</v>
      </c>
      <c r="B98" s="300"/>
      <c r="C98" s="301"/>
      <c r="D98" s="239"/>
      <c r="E98" s="301"/>
      <c r="F98" s="239"/>
      <c r="G98" s="301">
        <v>0.65</v>
      </c>
      <c r="H98" s="239">
        <v>0.65</v>
      </c>
      <c r="I98" s="272">
        <v>0.65</v>
      </c>
    </row>
    <row r="99" spans="1:9" ht="18.75">
      <c r="A99" s="291" t="s">
        <v>59</v>
      </c>
      <c r="B99" s="291" t="s">
        <v>399</v>
      </c>
      <c r="C99" s="268"/>
      <c r="D99" s="266"/>
      <c r="E99" s="268"/>
      <c r="F99" s="266"/>
      <c r="G99" s="268">
        <v>0.03</v>
      </c>
      <c r="H99" s="266">
        <v>0.03</v>
      </c>
      <c r="I99" s="269">
        <v>0.03</v>
      </c>
    </row>
    <row r="100" spans="1:9" ht="18.75">
      <c r="A100" s="297"/>
      <c r="B100" s="292" t="s">
        <v>686</v>
      </c>
      <c r="C100" s="270"/>
      <c r="D100" s="267"/>
      <c r="E100" s="270"/>
      <c r="F100" s="267"/>
      <c r="G100" s="270">
        <v>0.03</v>
      </c>
      <c r="H100" s="267">
        <v>0.03</v>
      </c>
      <c r="I100" s="271">
        <v>0.03</v>
      </c>
    </row>
    <row r="101" spans="1:9" ht="18.75">
      <c r="A101" s="297"/>
      <c r="B101" s="292" t="s">
        <v>688</v>
      </c>
      <c r="C101" s="270"/>
      <c r="D101" s="267"/>
      <c r="E101" s="270"/>
      <c r="F101" s="267"/>
      <c r="G101" s="270">
        <v>0.1</v>
      </c>
      <c r="H101" s="267">
        <v>0.1</v>
      </c>
      <c r="I101" s="271">
        <v>0.1</v>
      </c>
    </row>
    <row r="102" spans="1:9" ht="18.75">
      <c r="A102" s="299" t="s">
        <v>580</v>
      </c>
      <c r="B102" s="300"/>
      <c r="C102" s="301"/>
      <c r="D102" s="239"/>
      <c r="E102" s="301"/>
      <c r="F102" s="239"/>
      <c r="G102" s="301">
        <v>0.16</v>
      </c>
      <c r="H102" s="239">
        <v>0.16</v>
      </c>
      <c r="I102" s="272">
        <v>0.16</v>
      </c>
    </row>
    <row r="103" spans="1:9" ht="18.75">
      <c r="A103" s="291" t="s">
        <v>38</v>
      </c>
      <c r="B103" s="291" t="s">
        <v>297</v>
      </c>
      <c r="C103" s="268">
        <v>0.30000000000000004</v>
      </c>
      <c r="D103" s="266">
        <v>0.30000000000000004</v>
      </c>
      <c r="E103" s="268"/>
      <c r="F103" s="266"/>
      <c r="G103" s="268"/>
      <c r="H103" s="266"/>
      <c r="I103" s="269">
        <v>0.30000000000000004</v>
      </c>
    </row>
    <row r="104" spans="1:9" ht="18.75">
      <c r="A104" s="297"/>
      <c r="B104" s="292" t="s">
        <v>174</v>
      </c>
      <c r="C104" s="270">
        <v>0.15</v>
      </c>
      <c r="D104" s="267">
        <v>0.15</v>
      </c>
      <c r="E104" s="270"/>
      <c r="F104" s="267"/>
      <c r="G104" s="270"/>
      <c r="H104" s="267"/>
      <c r="I104" s="271">
        <v>0.15</v>
      </c>
    </row>
    <row r="105" spans="1:9" ht="18.75">
      <c r="A105" s="297"/>
      <c r="B105" s="292" t="s">
        <v>428</v>
      </c>
      <c r="C105" s="270">
        <v>0.55</v>
      </c>
      <c r="D105" s="267">
        <v>0.55</v>
      </c>
      <c r="E105" s="270"/>
      <c r="F105" s="267"/>
      <c r="G105" s="270"/>
      <c r="H105" s="267"/>
      <c r="I105" s="271">
        <v>0.55</v>
      </c>
    </row>
    <row r="106" spans="1:9" ht="18.75">
      <c r="A106" s="297"/>
      <c r="B106" s="292" t="s">
        <v>359</v>
      </c>
      <c r="C106" s="270">
        <v>0.3</v>
      </c>
      <c r="D106" s="267">
        <v>0.3</v>
      </c>
      <c r="E106" s="270"/>
      <c r="F106" s="267"/>
      <c r="G106" s="270"/>
      <c r="H106" s="267"/>
      <c r="I106" s="271">
        <v>0.3</v>
      </c>
    </row>
    <row r="107" spans="1:9" ht="18.75">
      <c r="A107" s="297"/>
      <c r="B107" s="292" t="s">
        <v>362</v>
      </c>
      <c r="C107" s="270">
        <v>0.2</v>
      </c>
      <c r="D107" s="267">
        <v>0.2</v>
      </c>
      <c r="E107" s="270"/>
      <c r="F107" s="267"/>
      <c r="G107" s="270"/>
      <c r="H107" s="267"/>
      <c r="I107" s="271">
        <v>0.2</v>
      </c>
    </row>
    <row r="108" spans="1:9" ht="18.75">
      <c r="A108" s="297"/>
      <c r="B108" s="292" t="s">
        <v>426</v>
      </c>
      <c r="C108" s="270">
        <v>0.15</v>
      </c>
      <c r="D108" s="267">
        <v>0.15</v>
      </c>
      <c r="E108" s="270"/>
      <c r="F108" s="267"/>
      <c r="G108" s="270"/>
      <c r="H108" s="267"/>
      <c r="I108" s="271">
        <v>0.15</v>
      </c>
    </row>
    <row r="109" spans="1:9" ht="18.75">
      <c r="A109" s="297"/>
      <c r="B109" s="292" t="s">
        <v>152</v>
      </c>
      <c r="C109" s="270">
        <v>0.12</v>
      </c>
      <c r="D109" s="267">
        <v>0.12</v>
      </c>
      <c r="E109" s="270"/>
      <c r="F109" s="267"/>
      <c r="G109" s="270"/>
      <c r="H109" s="267"/>
      <c r="I109" s="271">
        <v>0.12</v>
      </c>
    </row>
    <row r="110" spans="1:9" ht="18.75">
      <c r="A110" s="297"/>
      <c r="B110" s="292" t="s">
        <v>299</v>
      </c>
      <c r="C110" s="270">
        <v>0.35</v>
      </c>
      <c r="D110" s="267">
        <v>0.35</v>
      </c>
      <c r="E110" s="270"/>
      <c r="F110" s="267"/>
      <c r="G110" s="270"/>
      <c r="H110" s="267"/>
      <c r="I110" s="271">
        <v>0.35</v>
      </c>
    </row>
    <row r="111" spans="1:9" ht="18.75">
      <c r="A111" s="297"/>
      <c r="B111" s="292" t="s">
        <v>119</v>
      </c>
      <c r="C111" s="270">
        <v>0.2</v>
      </c>
      <c r="D111" s="267">
        <v>0.2</v>
      </c>
      <c r="E111" s="270"/>
      <c r="F111" s="267"/>
      <c r="G111" s="270"/>
      <c r="H111" s="267"/>
      <c r="I111" s="271">
        <v>0.2</v>
      </c>
    </row>
    <row r="112" spans="1:9" ht="18.75">
      <c r="A112" s="299" t="s">
        <v>595</v>
      </c>
      <c r="B112" s="300"/>
      <c r="C112" s="301">
        <v>2.3200000000000003</v>
      </c>
      <c r="D112" s="239">
        <v>2.3200000000000003</v>
      </c>
      <c r="E112" s="301"/>
      <c r="F112" s="239"/>
      <c r="G112" s="301"/>
      <c r="H112" s="239"/>
      <c r="I112" s="272">
        <v>2.3200000000000003</v>
      </c>
    </row>
    <row r="113" spans="1:9" ht="18.75">
      <c r="A113" s="291" t="s">
        <v>166</v>
      </c>
      <c r="B113" s="291" t="s">
        <v>317</v>
      </c>
      <c r="C113" s="268"/>
      <c r="D113" s="266"/>
      <c r="E113" s="268"/>
      <c r="F113" s="266"/>
      <c r="G113" s="268">
        <v>0.5</v>
      </c>
      <c r="H113" s="266">
        <v>0.5</v>
      </c>
      <c r="I113" s="269">
        <v>0.5</v>
      </c>
    </row>
    <row r="114" spans="1:9" ht="18.75">
      <c r="A114" s="297"/>
      <c r="B114" s="292" t="s">
        <v>316</v>
      </c>
      <c r="C114" s="270"/>
      <c r="D114" s="267"/>
      <c r="E114" s="270"/>
      <c r="F114" s="267"/>
      <c r="G114" s="270">
        <v>0.5</v>
      </c>
      <c r="H114" s="267">
        <v>0.5</v>
      </c>
      <c r="I114" s="271">
        <v>0.5</v>
      </c>
    </row>
    <row r="115" spans="1:9" ht="18.75">
      <c r="A115" s="297"/>
      <c r="B115" s="292" t="s">
        <v>315</v>
      </c>
      <c r="C115" s="270"/>
      <c r="D115" s="267"/>
      <c r="E115" s="270"/>
      <c r="F115" s="267"/>
      <c r="G115" s="270">
        <v>0.5</v>
      </c>
      <c r="H115" s="267">
        <v>0.5</v>
      </c>
      <c r="I115" s="271">
        <v>0.5</v>
      </c>
    </row>
    <row r="116" spans="1:9" ht="18.75">
      <c r="A116" s="297"/>
      <c r="B116" s="292" t="s">
        <v>453</v>
      </c>
      <c r="C116" s="270"/>
      <c r="D116" s="267"/>
      <c r="E116" s="270"/>
      <c r="F116" s="267"/>
      <c r="G116" s="270">
        <v>0.5</v>
      </c>
      <c r="H116" s="267">
        <v>0.5</v>
      </c>
      <c r="I116" s="271">
        <v>0.5</v>
      </c>
    </row>
    <row r="117" spans="1:9" ht="18.75">
      <c r="A117" s="297"/>
      <c r="B117" s="292" t="s">
        <v>318</v>
      </c>
      <c r="C117" s="270"/>
      <c r="D117" s="267"/>
      <c r="E117" s="270"/>
      <c r="F117" s="267"/>
      <c r="G117" s="270">
        <v>0.06</v>
      </c>
      <c r="H117" s="267">
        <v>0.06</v>
      </c>
      <c r="I117" s="271">
        <v>0.06</v>
      </c>
    </row>
    <row r="118" spans="1:9" ht="18.75">
      <c r="A118" s="299" t="s">
        <v>581</v>
      </c>
      <c r="B118" s="300"/>
      <c r="C118" s="301"/>
      <c r="D118" s="239"/>
      <c r="E118" s="301"/>
      <c r="F118" s="239"/>
      <c r="G118" s="301">
        <v>2.06</v>
      </c>
      <c r="H118" s="239">
        <v>2.06</v>
      </c>
      <c r="I118" s="272">
        <v>2.06</v>
      </c>
    </row>
    <row r="119" spans="1:9" ht="18.75">
      <c r="A119" s="291" t="s">
        <v>63</v>
      </c>
      <c r="B119" s="291" t="s">
        <v>168</v>
      </c>
      <c r="C119" s="268"/>
      <c r="D119" s="266"/>
      <c r="E119" s="268"/>
      <c r="F119" s="266"/>
      <c r="G119" s="268">
        <v>1.5</v>
      </c>
      <c r="H119" s="266">
        <v>1.5</v>
      </c>
      <c r="I119" s="269">
        <v>1.5</v>
      </c>
    </row>
    <row r="120" spans="1:9" ht="18.75">
      <c r="A120" s="299" t="s">
        <v>582</v>
      </c>
      <c r="B120" s="300"/>
      <c r="C120" s="301"/>
      <c r="D120" s="239"/>
      <c r="E120" s="301"/>
      <c r="F120" s="239"/>
      <c r="G120" s="301">
        <v>1.5</v>
      </c>
      <c r="H120" s="239">
        <v>1.5</v>
      </c>
      <c r="I120" s="272">
        <v>1.5</v>
      </c>
    </row>
    <row r="121" spans="1:9" ht="18.75">
      <c r="A121" s="291" t="s">
        <v>677</v>
      </c>
      <c r="B121" s="291" t="s">
        <v>326</v>
      </c>
      <c r="C121" s="268"/>
      <c r="D121" s="266"/>
      <c r="E121" s="268"/>
      <c r="F121" s="266"/>
      <c r="G121" s="268">
        <v>0.1</v>
      </c>
      <c r="H121" s="266">
        <v>0.1</v>
      </c>
      <c r="I121" s="269">
        <v>0.1</v>
      </c>
    </row>
    <row r="122" spans="1:9" ht="18.75">
      <c r="A122" s="297"/>
      <c r="B122" s="292" t="s">
        <v>711</v>
      </c>
      <c r="C122" s="270"/>
      <c r="D122" s="267"/>
      <c r="E122" s="270"/>
      <c r="F122" s="267"/>
      <c r="G122" s="270">
        <v>0.4</v>
      </c>
      <c r="H122" s="267">
        <v>0.4</v>
      </c>
      <c r="I122" s="271">
        <v>0.4</v>
      </c>
    </row>
    <row r="123" spans="1:9" ht="18.75">
      <c r="A123" s="299" t="s">
        <v>735</v>
      </c>
      <c r="B123" s="300"/>
      <c r="C123" s="301"/>
      <c r="D123" s="239"/>
      <c r="E123" s="301"/>
      <c r="F123" s="239"/>
      <c r="G123" s="301">
        <v>0.5</v>
      </c>
      <c r="H123" s="239">
        <v>0.5</v>
      </c>
      <c r="I123" s="272">
        <v>0.5</v>
      </c>
    </row>
    <row r="124" spans="1:9" ht="18.75">
      <c r="A124" s="291" t="s">
        <v>606</v>
      </c>
      <c r="B124" s="291" t="s">
        <v>610</v>
      </c>
      <c r="C124" s="268"/>
      <c r="D124" s="266"/>
      <c r="E124" s="268"/>
      <c r="F124" s="266"/>
      <c r="G124" s="268">
        <v>0.23</v>
      </c>
      <c r="H124" s="266">
        <v>0.23</v>
      </c>
      <c r="I124" s="269">
        <v>0.23</v>
      </c>
    </row>
    <row r="125" spans="1:9" ht="18.75">
      <c r="A125" s="299" t="s">
        <v>736</v>
      </c>
      <c r="B125" s="300"/>
      <c r="C125" s="301"/>
      <c r="D125" s="239"/>
      <c r="E125" s="301"/>
      <c r="F125" s="239"/>
      <c r="G125" s="301">
        <v>0.23</v>
      </c>
      <c r="H125" s="239">
        <v>0.23</v>
      </c>
      <c r="I125" s="272">
        <v>0.23</v>
      </c>
    </row>
    <row r="126" spans="1:9" ht="18.75">
      <c r="A126" s="291" t="s">
        <v>690</v>
      </c>
      <c r="B126" s="291" t="s">
        <v>328</v>
      </c>
      <c r="C126" s="268"/>
      <c r="D126" s="266"/>
      <c r="E126" s="268"/>
      <c r="F126" s="266"/>
      <c r="G126" s="268">
        <v>0.23</v>
      </c>
      <c r="H126" s="266">
        <v>0.23</v>
      </c>
      <c r="I126" s="269">
        <v>0.23</v>
      </c>
    </row>
    <row r="127" spans="1:9" ht="18.75">
      <c r="A127" s="297"/>
      <c r="B127" s="292" t="s">
        <v>696</v>
      </c>
      <c r="C127" s="270"/>
      <c r="D127" s="267"/>
      <c r="E127" s="270"/>
      <c r="F127" s="267"/>
      <c r="G127" s="270">
        <v>0.23</v>
      </c>
      <c r="H127" s="267">
        <v>0.23</v>
      </c>
      <c r="I127" s="271">
        <v>0.23</v>
      </c>
    </row>
    <row r="128" spans="1:9" ht="18.75">
      <c r="A128" s="297"/>
      <c r="B128" s="292" t="s">
        <v>698</v>
      </c>
      <c r="C128" s="270"/>
      <c r="D128" s="267"/>
      <c r="E128" s="270"/>
      <c r="F128" s="267"/>
      <c r="G128" s="270">
        <v>0.4</v>
      </c>
      <c r="H128" s="267">
        <v>0.4</v>
      </c>
      <c r="I128" s="271">
        <v>0.4</v>
      </c>
    </row>
    <row r="129" spans="1:9" ht="18.75">
      <c r="A129" s="299" t="s">
        <v>737</v>
      </c>
      <c r="B129" s="300"/>
      <c r="C129" s="301"/>
      <c r="D129" s="239"/>
      <c r="E129" s="301"/>
      <c r="F129" s="239"/>
      <c r="G129" s="301">
        <v>0.8600000000000001</v>
      </c>
      <c r="H129" s="239">
        <v>0.8600000000000001</v>
      </c>
      <c r="I129" s="272">
        <v>0.8600000000000001</v>
      </c>
    </row>
    <row r="130" spans="1:9" ht="18.75">
      <c r="A130" s="293" t="s">
        <v>9</v>
      </c>
      <c r="B130" s="294"/>
      <c r="C130" s="273">
        <v>6.060000000000001</v>
      </c>
      <c r="D130" s="244">
        <v>6.060000000000001</v>
      </c>
      <c r="E130" s="273">
        <v>0.01</v>
      </c>
      <c r="F130" s="244">
        <v>0.01</v>
      </c>
      <c r="G130" s="273">
        <v>17.834999999999997</v>
      </c>
      <c r="H130" s="244">
        <v>17.834999999999997</v>
      </c>
      <c r="I130" s="274">
        <v>23.905</v>
      </c>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E87"/>
  <sheetViews>
    <sheetView view="pageBreakPreview" zoomScale="70" zoomScaleNormal="80" zoomScaleSheetLayoutView="7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
    </sheetView>
  </sheetViews>
  <sheetFormatPr defaultColWidth="9.140625" defaultRowHeight="12.75"/>
  <cols>
    <col min="1" max="1" width="40.00390625" style="249" customWidth="1"/>
    <col min="2" max="2" width="23.00390625" style="256" customWidth="1"/>
    <col min="3" max="3" width="7.7109375" style="256" customWidth="1"/>
    <col min="4" max="5" width="8.28125" style="256" customWidth="1"/>
    <col min="6" max="7" width="8.28125" style="249" customWidth="1"/>
    <col min="8" max="9" width="8.28125" style="258" customWidth="1"/>
    <col min="10" max="16" width="8.28125" style="0" customWidth="1"/>
    <col min="17" max="17" width="14.57421875" style="0" customWidth="1"/>
    <col min="18" max="18" width="41.8515625" style="0" bestFit="1" customWidth="1"/>
    <col min="19" max="19" width="34.57421875" style="0" bestFit="1" customWidth="1"/>
    <col min="20" max="20" width="39.421875" style="0" bestFit="1" customWidth="1"/>
    <col min="21" max="21" width="35.57421875" style="0" bestFit="1" customWidth="1"/>
    <col min="22" max="22" width="40.00390625" style="0" bestFit="1" customWidth="1"/>
    <col min="23" max="23" width="26.140625" style="0" bestFit="1" customWidth="1"/>
    <col min="24" max="24" width="30.7109375" style="0" bestFit="1" customWidth="1"/>
    <col min="25" max="25" width="33.8515625" style="0" bestFit="1" customWidth="1"/>
    <col min="26" max="26" width="38.28125" style="0" bestFit="1" customWidth="1"/>
    <col min="27" max="27" width="45.7109375" style="0" bestFit="1" customWidth="1"/>
    <col min="28" max="28" width="50.140625" style="0" bestFit="1" customWidth="1"/>
    <col min="29" max="29" width="24.140625" style="0" bestFit="1" customWidth="1"/>
    <col min="30" max="30" width="28.57421875" style="0" bestFit="1" customWidth="1"/>
    <col min="31" max="31" width="8.140625" style="0" customWidth="1"/>
  </cols>
  <sheetData>
    <row r="1" spans="1:2" ht="18.75">
      <c r="A1" s="280" t="s">
        <v>6</v>
      </c>
      <c r="B1" s="276" t="s">
        <v>497</v>
      </c>
    </row>
    <row r="2" spans="1:2" ht="18.75">
      <c r="A2" s="483" t="s">
        <v>355</v>
      </c>
      <c r="B2" s="484" t="s">
        <v>497</v>
      </c>
    </row>
    <row r="3" spans="1:2" ht="18.75">
      <c r="A3" s="278" t="s">
        <v>8</v>
      </c>
      <c r="B3" s="276" t="s">
        <v>497</v>
      </c>
    </row>
    <row r="4" spans="1:9" ht="12.75">
      <c r="A4"/>
      <c r="B4"/>
      <c r="C4"/>
      <c r="D4"/>
      <c r="E4"/>
      <c r="F4"/>
      <c r="G4"/>
      <c r="H4"/>
      <c r="I4"/>
    </row>
    <row r="5" spans="1:31" s="229" customFormat="1" ht="39" customHeight="1" thickBot="1">
      <c r="A5" s="279" t="s">
        <v>306</v>
      </c>
      <c r="B5" s="275"/>
      <c r="C5" s="485"/>
      <c r="D5"/>
      <c r="E5"/>
      <c r="F5"/>
      <c r="G5"/>
      <c r="H5"/>
      <c r="I5"/>
      <c r="J5"/>
      <c r="K5"/>
      <c r="L5"/>
      <c r="M5"/>
      <c r="N5"/>
      <c r="O5"/>
      <c r="P5"/>
      <c r="Q5"/>
      <c r="R5"/>
      <c r="S5"/>
      <c r="T5"/>
      <c r="U5"/>
      <c r="V5"/>
      <c r="W5"/>
      <c r="X5"/>
      <c r="Y5"/>
      <c r="Z5"/>
      <c r="AA5"/>
      <c r="AB5"/>
      <c r="AC5"/>
      <c r="AD5"/>
      <c r="AE5"/>
    </row>
    <row r="6" spans="1:31" s="229" customFormat="1" ht="21.75" customHeight="1">
      <c r="A6" s="298" t="s">
        <v>4</v>
      </c>
      <c r="B6" s="289" t="s">
        <v>5</v>
      </c>
      <c r="C6" s="288" t="s">
        <v>586</v>
      </c>
      <c r="D6"/>
      <c r="E6"/>
      <c r="F6"/>
      <c r="G6"/>
      <c r="H6"/>
      <c r="I6"/>
      <c r="J6"/>
      <c r="K6"/>
      <c r="L6"/>
      <c r="M6"/>
      <c r="N6"/>
      <c r="O6"/>
      <c r="P6"/>
      <c r="Q6"/>
      <c r="R6"/>
      <c r="S6"/>
      <c r="T6"/>
      <c r="U6"/>
      <c r="V6"/>
      <c r="W6"/>
      <c r="X6"/>
      <c r="Y6"/>
      <c r="Z6"/>
      <c r="AA6"/>
      <c r="AB6"/>
      <c r="AC6"/>
      <c r="AD6"/>
      <c r="AE6"/>
    </row>
    <row r="7" spans="1:31" s="229" customFormat="1" ht="18.75">
      <c r="A7" s="486" t="s">
        <v>48</v>
      </c>
      <c r="B7" s="291" t="s">
        <v>369</v>
      </c>
      <c r="C7" s="269">
        <v>0.5</v>
      </c>
      <c r="D7"/>
      <c r="E7"/>
      <c r="F7"/>
      <c r="G7"/>
      <c r="H7"/>
      <c r="I7"/>
      <c r="J7"/>
      <c r="K7"/>
      <c r="L7"/>
      <c r="M7"/>
      <c r="N7"/>
      <c r="O7"/>
      <c r="P7"/>
      <c r="Q7"/>
      <c r="R7"/>
      <c r="S7"/>
      <c r="T7"/>
      <c r="U7"/>
      <c r="V7"/>
      <c r="W7"/>
      <c r="X7"/>
      <c r="Y7"/>
      <c r="Z7"/>
      <c r="AA7"/>
      <c r="AB7"/>
      <c r="AC7"/>
      <c r="AD7"/>
      <c r="AE7"/>
    </row>
    <row r="8" spans="1:31" s="229" customFormat="1" ht="18.75">
      <c r="A8" s="487"/>
      <c r="B8" s="292" t="s">
        <v>212</v>
      </c>
      <c r="C8" s="271">
        <v>0.7</v>
      </c>
      <c r="D8"/>
      <c r="E8"/>
      <c r="F8"/>
      <c r="G8"/>
      <c r="H8"/>
      <c r="I8"/>
      <c r="J8"/>
      <c r="K8"/>
      <c r="L8"/>
      <c r="M8"/>
      <c r="N8"/>
      <c r="O8"/>
      <c r="P8"/>
      <c r="Q8"/>
      <c r="R8"/>
      <c r="S8"/>
      <c r="T8"/>
      <c r="U8"/>
      <c r="V8"/>
      <c r="W8"/>
      <c r="X8"/>
      <c r="Y8"/>
      <c r="Z8"/>
      <c r="AA8"/>
      <c r="AB8"/>
      <c r="AC8"/>
      <c r="AD8"/>
      <c r="AE8"/>
    </row>
    <row r="9" spans="1:31" s="229" customFormat="1" ht="18.75">
      <c r="A9" s="487"/>
      <c r="B9" s="292" t="s">
        <v>69</v>
      </c>
      <c r="C9" s="271">
        <v>0.23</v>
      </c>
      <c r="D9"/>
      <c r="E9"/>
      <c r="F9"/>
      <c r="G9"/>
      <c r="H9"/>
      <c r="I9"/>
      <c r="J9"/>
      <c r="K9"/>
      <c r="L9"/>
      <c r="M9"/>
      <c r="N9"/>
      <c r="O9"/>
      <c r="P9"/>
      <c r="Q9"/>
      <c r="R9"/>
      <c r="S9"/>
      <c r="T9"/>
      <c r="U9"/>
      <c r="V9"/>
      <c r="W9"/>
      <c r="X9"/>
      <c r="Y9"/>
      <c r="Z9"/>
      <c r="AA9"/>
      <c r="AB9"/>
      <c r="AC9"/>
      <c r="AD9"/>
      <c r="AE9"/>
    </row>
    <row r="10" spans="1:31" s="229" customFormat="1" ht="18.75">
      <c r="A10" s="487"/>
      <c r="B10" s="292" t="s">
        <v>67</v>
      </c>
      <c r="C10" s="271">
        <v>0.95</v>
      </c>
      <c r="D10"/>
      <c r="E10"/>
      <c r="F10"/>
      <c r="G10"/>
      <c r="H10"/>
      <c r="I10"/>
      <c r="J10"/>
      <c r="K10"/>
      <c r="L10"/>
      <c r="M10"/>
      <c r="N10"/>
      <c r="O10"/>
      <c r="P10"/>
      <c r="Q10"/>
      <c r="R10"/>
      <c r="S10"/>
      <c r="T10"/>
      <c r="U10"/>
      <c r="V10"/>
      <c r="W10"/>
      <c r="X10"/>
      <c r="Y10"/>
      <c r="Z10"/>
      <c r="AA10"/>
      <c r="AB10"/>
      <c r="AC10"/>
      <c r="AD10"/>
      <c r="AE10"/>
    </row>
    <row r="11" spans="1:31" s="229" customFormat="1" ht="18.75">
      <c r="A11" s="487"/>
      <c r="B11" s="292" t="s">
        <v>153</v>
      </c>
      <c r="C11" s="271">
        <v>0.23</v>
      </c>
      <c r="D11"/>
      <c r="E11"/>
      <c r="F11"/>
      <c r="G11"/>
      <c r="H11"/>
      <c r="I11"/>
      <c r="J11"/>
      <c r="K11"/>
      <c r="L11"/>
      <c r="M11"/>
      <c r="N11"/>
      <c r="O11"/>
      <c r="P11"/>
      <c r="Q11"/>
      <c r="R11"/>
      <c r="S11"/>
      <c r="T11"/>
      <c r="U11"/>
      <c r="V11"/>
      <c r="W11"/>
      <c r="X11"/>
      <c r="Y11"/>
      <c r="Z11"/>
      <c r="AA11"/>
      <c r="AB11"/>
      <c r="AC11"/>
      <c r="AD11"/>
      <c r="AE11"/>
    </row>
    <row r="12" spans="1:31" s="229" customFormat="1" ht="18.75">
      <c r="A12" s="487"/>
      <c r="B12" s="292" t="s">
        <v>49</v>
      </c>
      <c r="C12" s="271">
        <v>0.7699999999999999</v>
      </c>
      <c r="D12"/>
      <c r="E12"/>
      <c r="F12"/>
      <c r="G12"/>
      <c r="H12"/>
      <c r="I12"/>
      <c r="J12"/>
      <c r="K12"/>
      <c r="L12"/>
      <c r="M12"/>
      <c r="N12"/>
      <c r="O12"/>
      <c r="P12"/>
      <c r="Q12"/>
      <c r="R12"/>
      <c r="S12"/>
      <c r="T12"/>
      <c r="U12"/>
      <c r="V12"/>
      <c r="W12"/>
      <c r="X12"/>
      <c r="Y12"/>
      <c r="Z12"/>
      <c r="AA12"/>
      <c r="AB12"/>
      <c r="AC12"/>
      <c r="AD12"/>
      <c r="AE12"/>
    </row>
    <row r="13" spans="1:31" s="229" customFormat="1" ht="18.75">
      <c r="A13" s="487"/>
      <c r="B13" s="292" t="s">
        <v>398</v>
      </c>
      <c r="C13" s="271">
        <v>1.2000000000000002</v>
      </c>
      <c r="D13"/>
      <c r="E13"/>
      <c r="F13"/>
      <c r="G13"/>
      <c r="H13"/>
      <c r="I13"/>
      <c r="J13"/>
      <c r="K13"/>
      <c r="L13"/>
      <c r="M13"/>
      <c r="N13"/>
      <c r="O13"/>
      <c r="P13"/>
      <c r="Q13"/>
      <c r="R13"/>
      <c r="S13"/>
      <c r="T13"/>
      <c r="U13"/>
      <c r="V13"/>
      <c r="W13"/>
      <c r="X13"/>
      <c r="Y13"/>
      <c r="Z13"/>
      <c r="AA13"/>
      <c r="AB13"/>
      <c r="AC13"/>
      <c r="AD13"/>
      <c r="AE13"/>
    </row>
    <row r="14" spans="1:31" s="229" customFormat="1" ht="18.75">
      <c r="A14" s="487"/>
      <c r="B14" s="292" t="s">
        <v>157</v>
      </c>
      <c r="C14" s="271">
        <v>1.13</v>
      </c>
      <c r="D14"/>
      <c r="E14"/>
      <c r="F14"/>
      <c r="G14"/>
      <c r="H14"/>
      <c r="I14"/>
      <c r="J14"/>
      <c r="K14"/>
      <c r="L14"/>
      <c r="M14"/>
      <c r="N14"/>
      <c r="O14"/>
      <c r="P14"/>
      <c r="Q14"/>
      <c r="R14"/>
      <c r="S14"/>
      <c r="T14"/>
      <c r="U14"/>
      <c r="V14"/>
      <c r="W14"/>
      <c r="X14"/>
      <c r="Y14"/>
      <c r="Z14"/>
      <c r="AA14"/>
      <c r="AB14"/>
      <c r="AC14"/>
      <c r="AD14"/>
      <c r="AE14"/>
    </row>
    <row r="15" spans="1:31" s="229" customFormat="1" ht="18.75">
      <c r="A15" s="487"/>
      <c r="B15" s="292" t="s">
        <v>85</v>
      </c>
      <c r="C15" s="271">
        <v>0.48</v>
      </c>
      <c r="D15"/>
      <c r="E15"/>
      <c r="F15"/>
      <c r="G15"/>
      <c r="H15"/>
      <c r="I15"/>
      <c r="J15"/>
      <c r="K15"/>
      <c r="L15"/>
      <c r="M15"/>
      <c r="N15"/>
      <c r="O15"/>
      <c r="P15"/>
      <c r="Q15"/>
      <c r="R15"/>
      <c r="S15"/>
      <c r="T15"/>
      <c r="U15"/>
      <c r="V15"/>
      <c r="W15"/>
      <c r="X15"/>
      <c r="Y15"/>
      <c r="Z15"/>
      <c r="AA15"/>
      <c r="AB15"/>
      <c r="AC15"/>
      <c r="AD15"/>
      <c r="AE15"/>
    </row>
    <row r="16" spans="1:31" s="229" customFormat="1" ht="18.75">
      <c r="A16" s="487"/>
      <c r="B16" s="292" t="s">
        <v>66</v>
      </c>
      <c r="C16" s="271">
        <v>0.25</v>
      </c>
      <c r="D16"/>
      <c r="E16"/>
      <c r="F16"/>
      <c r="G16"/>
      <c r="H16"/>
      <c r="I16"/>
      <c r="J16"/>
      <c r="K16"/>
      <c r="L16"/>
      <c r="M16"/>
      <c r="N16"/>
      <c r="O16"/>
      <c r="P16"/>
      <c r="Q16"/>
      <c r="R16"/>
      <c r="S16"/>
      <c r="T16"/>
      <c r="U16"/>
      <c r="V16"/>
      <c r="W16"/>
      <c r="X16"/>
      <c r="Y16"/>
      <c r="Z16"/>
      <c r="AA16"/>
      <c r="AB16"/>
      <c r="AC16"/>
      <c r="AD16"/>
      <c r="AE16"/>
    </row>
    <row r="17" spans="1:31" s="229" customFormat="1" ht="18.75">
      <c r="A17" s="487"/>
      <c r="B17" s="292" t="s">
        <v>65</v>
      </c>
      <c r="C17" s="271">
        <v>1.4500000000000002</v>
      </c>
      <c r="D17"/>
      <c r="E17"/>
      <c r="F17"/>
      <c r="G17"/>
      <c r="H17"/>
      <c r="I17"/>
      <c r="J17"/>
      <c r="K17"/>
      <c r="L17"/>
      <c r="M17"/>
      <c r="N17"/>
      <c r="O17"/>
      <c r="P17"/>
      <c r="Q17"/>
      <c r="R17"/>
      <c r="S17"/>
      <c r="T17"/>
      <c r="U17"/>
      <c r="V17"/>
      <c r="W17"/>
      <c r="X17"/>
      <c r="Y17"/>
      <c r="Z17"/>
      <c r="AA17"/>
      <c r="AB17"/>
      <c r="AC17"/>
      <c r="AD17"/>
      <c r="AE17"/>
    </row>
    <row r="18" spans="1:31" s="229" customFormat="1" ht="18.75">
      <c r="A18" s="487"/>
      <c r="B18" s="292" t="s">
        <v>50</v>
      </c>
      <c r="C18" s="271">
        <v>1.8700000000000003</v>
      </c>
      <c r="D18"/>
      <c r="E18"/>
      <c r="F18"/>
      <c r="G18"/>
      <c r="H18"/>
      <c r="I18"/>
      <c r="J18"/>
      <c r="K18"/>
      <c r="L18"/>
      <c r="M18"/>
      <c r="N18"/>
      <c r="O18"/>
      <c r="P18"/>
      <c r="Q18"/>
      <c r="R18"/>
      <c r="S18"/>
      <c r="T18"/>
      <c r="U18"/>
      <c r="V18"/>
      <c r="W18"/>
      <c r="X18"/>
      <c r="Y18"/>
      <c r="Z18"/>
      <c r="AA18"/>
      <c r="AB18"/>
      <c r="AC18"/>
      <c r="AD18"/>
      <c r="AE18"/>
    </row>
    <row r="19" spans="1:31" s="229" customFormat="1" ht="18.75">
      <c r="A19" s="487"/>
      <c r="B19" s="292" t="s">
        <v>52</v>
      </c>
      <c r="C19" s="271">
        <v>0.6599999999999999</v>
      </c>
      <c r="D19"/>
      <c r="E19"/>
      <c r="F19"/>
      <c r="G19"/>
      <c r="H19"/>
      <c r="I19"/>
      <c r="J19"/>
      <c r="K19"/>
      <c r="L19"/>
      <c r="M19"/>
      <c r="N19"/>
      <c r="O19"/>
      <c r="P19"/>
      <c r="Q19"/>
      <c r="R19"/>
      <c r="S19"/>
      <c r="T19"/>
      <c r="U19"/>
      <c r="V19"/>
      <c r="W19"/>
      <c r="X19"/>
      <c r="Y19"/>
      <c r="Z19"/>
      <c r="AA19"/>
      <c r="AB19"/>
      <c r="AC19"/>
      <c r="AD19"/>
      <c r="AE19"/>
    </row>
    <row r="20" spans="1:31" s="229" customFormat="1" ht="18.75">
      <c r="A20" s="487"/>
      <c r="B20" s="292" t="s">
        <v>526</v>
      </c>
      <c r="C20" s="271">
        <v>0.045</v>
      </c>
      <c r="D20"/>
      <c r="E20"/>
      <c r="F20"/>
      <c r="G20"/>
      <c r="H20"/>
      <c r="I20"/>
      <c r="J20"/>
      <c r="K20"/>
      <c r="L20"/>
      <c r="M20"/>
      <c r="N20"/>
      <c r="O20"/>
      <c r="P20"/>
      <c r="Q20"/>
      <c r="R20"/>
      <c r="S20"/>
      <c r="T20"/>
      <c r="U20"/>
      <c r="V20"/>
      <c r="W20"/>
      <c r="X20"/>
      <c r="Y20"/>
      <c r="Z20"/>
      <c r="AA20"/>
      <c r="AB20"/>
      <c r="AC20"/>
      <c r="AD20"/>
      <c r="AE20"/>
    </row>
    <row r="21" spans="1:31" s="229" customFormat="1" ht="18.75">
      <c r="A21" s="487"/>
      <c r="B21" s="292" t="s">
        <v>104</v>
      </c>
      <c r="C21" s="271">
        <v>0.30000000000000004</v>
      </c>
      <c r="D21"/>
      <c r="E21"/>
      <c r="F21"/>
      <c r="G21"/>
      <c r="H21"/>
      <c r="I21"/>
      <c r="J21"/>
      <c r="K21"/>
      <c r="L21"/>
      <c r="M21"/>
      <c r="N21"/>
      <c r="O21"/>
      <c r="P21"/>
      <c r="Q21"/>
      <c r="R21"/>
      <c r="S21"/>
      <c r="T21"/>
      <c r="U21"/>
      <c r="V21"/>
      <c r="W21"/>
      <c r="X21"/>
      <c r="Y21"/>
      <c r="Z21"/>
      <c r="AA21"/>
      <c r="AB21"/>
      <c r="AC21"/>
      <c r="AD21"/>
      <c r="AE21"/>
    </row>
    <row r="22" spans="1:31" s="229" customFormat="1" ht="18.75">
      <c r="A22" s="487"/>
      <c r="B22" s="292" t="s">
        <v>58</v>
      </c>
      <c r="C22" s="271">
        <v>1.11</v>
      </c>
      <c r="D22"/>
      <c r="E22"/>
      <c r="F22"/>
      <c r="G22"/>
      <c r="H22"/>
      <c r="I22"/>
      <c r="J22"/>
      <c r="K22"/>
      <c r="L22"/>
      <c r="M22"/>
      <c r="N22"/>
      <c r="O22"/>
      <c r="P22"/>
      <c r="Q22"/>
      <c r="R22"/>
      <c r="S22"/>
      <c r="T22"/>
      <c r="U22"/>
      <c r="V22"/>
      <c r="W22"/>
      <c r="X22"/>
      <c r="Y22"/>
      <c r="Z22"/>
      <c r="AA22"/>
      <c r="AB22"/>
      <c r="AC22"/>
      <c r="AD22"/>
      <c r="AE22"/>
    </row>
    <row r="23" spans="1:31" s="229" customFormat="1" ht="18.75">
      <c r="A23" s="487"/>
      <c r="B23" s="292" t="s">
        <v>163</v>
      </c>
      <c r="C23" s="271">
        <v>0.65</v>
      </c>
      <c r="D23"/>
      <c r="E23"/>
      <c r="F23"/>
      <c r="G23"/>
      <c r="H23"/>
      <c r="I23"/>
      <c r="J23"/>
      <c r="K23"/>
      <c r="L23"/>
      <c r="M23"/>
      <c r="N23"/>
      <c r="O23"/>
      <c r="P23"/>
      <c r="Q23"/>
      <c r="R23"/>
      <c r="S23"/>
      <c r="T23"/>
      <c r="U23"/>
      <c r="V23"/>
      <c r="W23"/>
      <c r="X23"/>
      <c r="Y23"/>
      <c r="Z23"/>
      <c r="AA23"/>
      <c r="AB23"/>
      <c r="AC23"/>
      <c r="AD23"/>
      <c r="AE23"/>
    </row>
    <row r="24" spans="1:31" s="229" customFormat="1" ht="18.75">
      <c r="A24" s="487"/>
      <c r="B24" s="292" t="s">
        <v>59</v>
      </c>
      <c r="C24" s="271">
        <v>0.16</v>
      </c>
      <c r="D24"/>
      <c r="E24"/>
      <c r="F24"/>
      <c r="G24"/>
      <c r="H24"/>
      <c r="I24"/>
      <c r="J24"/>
      <c r="K24"/>
      <c r="L24"/>
      <c r="M24"/>
      <c r="N24"/>
      <c r="O24"/>
      <c r="P24"/>
      <c r="Q24"/>
      <c r="R24"/>
      <c r="S24"/>
      <c r="T24"/>
      <c r="U24"/>
      <c r="V24"/>
      <c r="W24"/>
      <c r="X24"/>
      <c r="Y24"/>
      <c r="Z24"/>
      <c r="AA24"/>
      <c r="AB24"/>
      <c r="AC24"/>
      <c r="AD24"/>
      <c r="AE24"/>
    </row>
    <row r="25" spans="1:31" s="229" customFormat="1" ht="18.75">
      <c r="A25" s="487"/>
      <c r="B25" s="292" t="s">
        <v>166</v>
      </c>
      <c r="C25" s="271">
        <v>2.06</v>
      </c>
      <c r="D25"/>
      <c r="E25"/>
      <c r="F25"/>
      <c r="G25"/>
      <c r="H25"/>
      <c r="I25"/>
      <c r="J25"/>
      <c r="K25"/>
      <c r="L25"/>
      <c r="M25"/>
      <c r="N25"/>
      <c r="O25"/>
      <c r="P25"/>
      <c r="Q25"/>
      <c r="R25"/>
      <c r="S25"/>
      <c r="T25"/>
      <c r="U25"/>
      <c r="V25"/>
      <c r="W25"/>
      <c r="X25"/>
      <c r="Y25"/>
      <c r="Z25"/>
      <c r="AA25"/>
      <c r="AB25"/>
      <c r="AC25"/>
      <c r="AD25"/>
      <c r="AE25"/>
    </row>
    <row r="26" spans="1:31" s="229" customFormat="1" ht="18.75">
      <c r="A26" s="487"/>
      <c r="B26" s="292" t="s">
        <v>63</v>
      </c>
      <c r="C26" s="271">
        <v>1.5</v>
      </c>
      <c r="D26"/>
      <c r="E26"/>
      <c r="F26"/>
      <c r="G26"/>
      <c r="H26"/>
      <c r="I26"/>
      <c r="J26"/>
      <c r="K26"/>
      <c r="L26"/>
      <c r="M26"/>
      <c r="N26"/>
      <c r="O26"/>
      <c r="P26"/>
      <c r="Q26"/>
      <c r="R26"/>
      <c r="S26"/>
      <c r="T26"/>
      <c r="U26"/>
      <c r="V26"/>
      <c r="W26"/>
      <c r="X26"/>
      <c r="Y26"/>
      <c r="Z26"/>
      <c r="AA26"/>
      <c r="AB26"/>
      <c r="AC26"/>
      <c r="AD26"/>
      <c r="AE26"/>
    </row>
    <row r="27" spans="1:31" s="229" customFormat="1" ht="18.75">
      <c r="A27" s="487"/>
      <c r="B27" s="292" t="s">
        <v>677</v>
      </c>
      <c r="C27" s="271">
        <v>0.5</v>
      </c>
      <c r="D27"/>
      <c r="E27"/>
      <c r="F27"/>
      <c r="G27"/>
      <c r="H27"/>
      <c r="I27"/>
      <c r="J27"/>
      <c r="K27"/>
      <c r="L27"/>
      <c r="M27"/>
      <c r="N27"/>
      <c r="O27"/>
      <c r="P27"/>
      <c r="Q27"/>
      <c r="R27"/>
      <c r="S27"/>
      <c r="T27"/>
      <c r="U27"/>
      <c r="V27"/>
      <c r="W27"/>
      <c r="X27"/>
      <c r="Y27"/>
      <c r="Z27"/>
      <c r="AA27"/>
      <c r="AB27"/>
      <c r="AC27"/>
      <c r="AD27"/>
      <c r="AE27"/>
    </row>
    <row r="28" spans="1:31" s="229" customFormat="1" ht="18.75">
      <c r="A28" s="487"/>
      <c r="B28" s="292" t="s">
        <v>606</v>
      </c>
      <c r="C28" s="271">
        <v>0.23</v>
      </c>
      <c r="D28"/>
      <c r="E28"/>
      <c r="F28"/>
      <c r="G28"/>
      <c r="H28"/>
      <c r="I28"/>
      <c r="J28"/>
      <c r="K28"/>
      <c r="L28"/>
      <c r="M28"/>
      <c r="N28"/>
      <c r="O28"/>
      <c r="P28"/>
      <c r="Q28"/>
      <c r="R28"/>
      <c r="S28"/>
      <c r="T28"/>
      <c r="U28"/>
      <c r="V28"/>
      <c r="W28"/>
      <c r="X28"/>
      <c r="Y28"/>
      <c r="Z28"/>
      <c r="AA28"/>
      <c r="AB28"/>
      <c r="AC28"/>
      <c r="AD28"/>
      <c r="AE28"/>
    </row>
    <row r="29" spans="1:10" s="229" customFormat="1" ht="18.75">
      <c r="A29" s="487"/>
      <c r="B29" s="292" t="s">
        <v>690</v>
      </c>
      <c r="C29" s="271">
        <v>0.8600000000000001</v>
      </c>
      <c r="D29"/>
      <c r="E29"/>
      <c r="F29"/>
      <c r="G29"/>
      <c r="H29"/>
      <c r="I29"/>
      <c r="J29"/>
    </row>
    <row r="30" spans="1:10" s="229" customFormat="1" ht="18.75">
      <c r="A30" s="291" t="s">
        <v>70</v>
      </c>
      <c r="B30" s="482"/>
      <c r="C30" s="269">
        <v>17.835</v>
      </c>
      <c r="D30"/>
      <c r="E30"/>
      <c r="F30"/>
      <c r="G30"/>
      <c r="H30"/>
      <c r="I30"/>
      <c r="J30"/>
    </row>
    <row r="31" spans="1:10" s="229" customFormat="1" ht="18.75">
      <c r="A31" s="486" t="s">
        <v>12</v>
      </c>
      <c r="B31" s="291" t="s">
        <v>13</v>
      </c>
      <c r="C31" s="269">
        <v>0.43000000000000005</v>
      </c>
      <c r="D31"/>
      <c r="E31"/>
      <c r="F31"/>
      <c r="G31"/>
      <c r="H31"/>
      <c r="I31"/>
      <c r="J31"/>
    </row>
    <row r="32" spans="1:10" s="229" customFormat="1" ht="18.75">
      <c r="A32" s="487"/>
      <c r="B32" s="292" t="s">
        <v>16</v>
      </c>
      <c r="C32" s="271">
        <v>0.75</v>
      </c>
      <c r="D32"/>
      <c r="E32"/>
      <c r="F32"/>
      <c r="G32"/>
      <c r="H32"/>
      <c r="I32"/>
      <c r="J32"/>
    </row>
    <row r="33" spans="1:10" s="229" customFormat="1" ht="18.75">
      <c r="A33" s="487"/>
      <c r="B33" s="292" t="s">
        <v>19</v>
      </c>
      <c r="C33" s="271">
        <v>0.5</v>
      </c>
      <c r="D33"/>
      <c r="E33"/>
      <c r="F33"/>
      <c r="G33"/>
      <c r="H33"/>
      <c r="I33"/>
      <c r="J33"/>
    </row>
    <row r="34" spans="1:10" s="229" customFormat="1" ht="18.75">
      <c r="A34" s="487"/>
      <c r="B34" s="292" t="s">
        <v>527</v>
      </c>
      <c r="C34" s="271">
        <v>0.30000000000000004</v>
      </c>
      <c r="D34"/>
      <c r="E34"/>
      <c r="F34"/>
      <c r="G34"/>
      <c r="H34"/>
      <c r="I34"/>
      <c r="J34"/>
    </row>
    <row r="35" spans="1:10" s="229" customFormat="1" ht="18.75">
      <c r="A35" s="487"/>
      <c r="B35" s="292" t="s">
        <v>140</v>
      </c>
      <c r="C35" s="271">
        <v>0.4</v>
      </c>
      <c r="D35"/>
      <c r="E35"/>
      <c r="F35"/>
      <c r="G35"/>
      <c r="H35"/>
      <c r="I35"/>
      <c r="J35"/>
    </row>
    <row r="36" spans="1:10" s="229" customFormat="1" ht="18.75">
      <c r="A36" s="487"/>
      <c r="B36" s="292" t="s">
        <v>147</v>
      </c>
      <c r="C36" s="271">
        <v>0.01</v>
      </c>
      <c r="D36"/>
      <c r="E36"/>
      <c r="F36"/>
      <c r="G36"/>
      <c r="H36"/>
      <c r="I36"/>
      <c r="J36"/>
    </row>
    <row r="37" spans="1:10" s="229" customFormat="1" ht="18.75">
      <c r="A37" s="487"/>
      <c r="B37" s="292" t="s">
        <v>30</v>
      </c>
      <c r="C37" s="271">
        <v>0.2</v>
      </c>
      <c r="D37"/>
      <c r="E37"/>
      <c r="F37"/>
      <c r="G37"/>
      <c r="H37"/>
      <c r="I37"/>
      <c r="J37"/>
    </row>
    <row r="38" spans="1:10" s="229" customFormat="1" ht="18.75">
      <c r="A38" s="487"/>
      <c r="B38" s="292" t="s">
        <v>33</v>
      </c>
      <c r="C38" s="271">
        <v>1.1600000000000001</v>
      </c>
      <c r="D38"/>
      <c r="E38"/>
      <c r="F38"/>
      <c r="G38"/>
      <c r="H38"/>
      <c r="I38"/>
      <c r="J38"/>
    </row>
    <row r="39" spans="1:10" s="229" customFormat="1" ht="18.75">
      <c r="A39" s="487"/>
      <c r="B39" s="292" t="s">
        <v>38</v>
      </c>
      <c r="C39" s="271">
        <v>2.3200000000000003</v>
      </c>
      <c r="D39"/>
      <c r="E39"/>
      <c r="F39"/>
      <c r="G39"/>
      <c r="H39"/>
      <c r="I39"/>
      <c r="J39"/>
    </row>
    <row r="40" spans="1:10" s="229" customFormat="1" ht="18.75">
      <c r="A40" s="291" t="s">
        <v>46</v>
      </c>
      <c r="B40" s="482"/>
      <c r="C40" s="269">
        <v>6.07</v>
      </c>
      <c r="D40"/>
      <c r="E40"/>
      <c r="F40"/>
      <c r="G40"/>
      <c r="H40"/>
      <c r="I40"/>
      <c r="J40"/>
    </row>
    <row r="41" spans="1:10" s="229" customFormat="1" ht="18.75">
      <c r="A41" s="293" t="s">
        <v>9</v>
      </c>
      <c r="B41" s="294"/>
      <c r="C41" s="274">
        <v>23.905</v>
      </c>
      <c r="D41"/>
      <c r="E41"/>
      <c r="F41"/>
      <c r="G41"/>
      <c r="H41"/>
      <c r="I41"/>
      <c r="J41"/>
    </row>
    <row r="42" spans="1:10" s="229" customFormat="1" ht="12.75">
      <c r="A42"/>
      <c r="B42"/>
      <c r="C42"/>
      <c r="D42"/>
      <c r="E42"/>
      <c r="F42"/>
      <c r="G42"/>
      <c r="H42"/>
      <c r="I42"/>
      <c r="J42"/>
    </row>
    <row r="43" spans="1:10" s="229" customFormat="1" ht="12.75">
      <c r="A43"/>
      <c r="B43"/>
      <c r="C43"/>
      <c r="D43"/>
      <c r="E43"/>
      <c r="F43"/>
      <c r="G43"/>
      <c r="H43"/>
      <c r="I43"/>
      <c r="J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7" ht="18">
      <c r="A70"/>
      <c r="B70"/>
      <c r="C70"/>
      <c r="D70"/>
      <c r="E70"/>
      <c r="F70"/>
      <c r="G70" s="258"/>
    </row>
    <row r="71" spans="1:7" ht="18">
      <c r="A71"/>
      <c r="B71"/>
      <c r="C71"/>
      <c r="D71"/>
      <c r="E71"/>
      <c r="F71"/>
      <c r="G71" s="258"/>
    </row>
    <row r="72" spans="1:7" ht="18">
      <c r="A72"/>
      <c r="B72"/>
      <c r="C72"/>
      <c r="D72"/>
      <c r="E72"/>
      <c r="F72"/>
      <c r="G72" s="258"/>
    </row>
    <row r="73" spans="1:7" ht="18">
      <c r="A73"/>
      <c r="B73"/>
      <c r="C73"/>
      <c r="D73"/>
      <c r="E73"/>
      <c r="F73"/>
      <c r="G73" s="258"/>
    </row>
    <row r="74" spans="1:7" ht="18">
      <c r="A74"/>
      <c r="B74"/>
      <c r="C74"/>
      <c r="D74"/>
      <c r="E74"/>
      <c r="F74"/>
      <c r="G74" s="258"/>
    </row>
    <row r="75" spans="1:7" ht="18">
      <c r="A75"/>
      <c r="B75"/>
      <c r="C75"/>
      <c r="D75"/>
      <c r="E75"/>
      <c r="F75"/>
      <c r="G75" s="258"/>
    </row>
    <row r="76" spans="1:6" ht="18.75">
      <c r="A76"/>
      <c r="B76"/>
      <c r="C76"/>
      <c r="D76"/>
      <c r="E76"/>
      <c r="F76"/>
    </row>
    <row r="77" spans="1:6" ht="18.75">
      <c r="A77"/>
      <c r="B77"/>
      <c r="C77"/>
      <c r="D77"/>
      <c r="E77"/>
      <c r="F77"/>
    </row>
    <row r="78" spans="1:6" ht="18.75">
      <c r="A78"/>
      <c r="B78"/>
      <c r="C78"/>
      <c r="D78"/>
      <c r="E78"/>
      <c r="F78"/>
    </row>
    <row r="79" spans="1:6" ht="18.75">
      <c r="A79"/>
      <c r="B79"/>
      <c r="C79"/>
      <c r="D79"/>
      <c r="E79"/>
      <c r="F79"/>
    </row>
    <row r="80" spans="1:6" ht="18.75">
      <c r="A80"/>
      <c r="B80"/>
      <c r="C80"/>
      <c r="D80"/>
      <c r="E80"/>
      <c r="F80"/>
    </row>
    <row r="81" spans="1:6" ht="18.75">
      <c r="A81"/>
      <c r="B81"/>
      <c r="C81"/>
      <c r="D81"/>
      <c r="E81"/>
      <c r="F81"/>
    </row>
    <row r="82" spans="1:6" ht="18.75">
      <c r="A82"/>
      <c r="B82"/>
      <c r="C82"/>
      <c r="D82"/>
      <c r="E82"/>
      <c r="F82"/>
    </row>
    <row r="83" spans="1:6" ht="18.75">
      <c r="A83"/>
      <c r="B83"/>
      <c r="C83"/>
      <c r="D83"/>
      <c r="E83"/>
      <c r="F83"/>
    </row>
    <row r="84" spans="1:6" ht="18.75">
      <c r="A84"/>
      <c r="B84"/>
      <c r="C84"/>
      <c r="D84"/>
      <c r="E84"/>
      <c r="F84"/>
    </row>
    <row r="85" spans="1:6" ht="18.75">
      <c r="A85"/>
      <c r="B85"/>
      <c r="C85"/>
      <c r="D85"/>
      <c r="E85"/>
      <c r="F85"/>
    </row>
    <row r="86" spans="1:6" ht="18.75">
      <c r="A86"/>
      <c r="B86"/>
      <c r="C86"/>
      <c r="D86"/>
      <c r="E86"/>
      <c r="F86"/>
    </row>
    <row r="87" spans="1:6" ht="18.75">
      <c r="A87"/>
      <c r="B87"/>
      <c r="C87"/>
      <c r="D87"/>
      <c r="E87"/>
      <c r="F87"/>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Q51"/>
  <sheetViews>
    <sheetView zoomScale="80" zoomScaleNormal="80"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L18" sqref="L18"/>
    </sheetView>
  </sheetViews>
  <sheetFormatPr defaultColWidth="9.140625" defaultRowHeight="12.75"/>
  <cols>
    <col min="1" max="1" width="18.00390625" style="0" customWidth="1"/>
    <col min="2" max="2" width="16.7109375" style="93" customWidth="1"/>
    <col min="3" max="13" width="13.00390625" style="0" bestFit="1" customWidth="1"/>
    <col min="14" max="14" width="7.140625" style="0" bestFit="1" customWidth="1"/>
    <col min="15" max="15" width="4.7109375" style="0" customWidth="1"/>
    <col min="16" max="16" width="7.421875" style="0" customWidth="1"/>
    <col min="17" max="38" width="12.57421875" style="0" customWidth="1"/>
    <col min="39" max="39" width="8.57421875" style="0" customWidth="1"/>
    <col min="40" max="61" width="12.57421875" style="0" customWidth="1"/>
    <col min="62" max="70" width="12.57421875" style="0" bestFit="1" customWidth="1"/>
    <col min="71" max="71" width="8.140625" style="0" customWidth="1"/>
    <col min="72" max="72" width="6.00390625" style="0" customWidth="1"/>
    <col min="73" max="73" width="8.7109375" style="0" customWidth="1"/>
    <col min="74" max="74" width="11.28125" style="0" customWidth="1"/>
    <col min="75" max="81" width="11.28125" style="0" bestFit="1" customWidth="1"/>
    <col min="82" max="91" width="11.28125" style="0" customWidth="1"/>
    <col min="92" max="92" width="8.421875" style="0" customWidth="1"/>
    <col min="93" max="103" width="7.421875" style="0" customWidth="1"/>
    <col min="104" max="104" width="8.421875" style="0" customWidth="1"/>
    <col min="105" max="105" width="5.7109375" style="0" customWidth="1"/>
    <col min="106" max="106" width="8.140625" style="0" customWidth="1"/>
    <col min="107" max="110" width="6.57421875" style="0" customWidth="1"/>
    <col min="111" max="111" width="8.00390625" style="0" customWidth="1"/>
    <col min="112" max="112" width="12.421875" style="0" customWidth="1"/>
    <col min="113" max="113" width="7.140625" style="0" customWidth="1"/>
    <col min="114" max="115" width="5.57421875" style="0" customWidth="1"/>
    <col min="116" max="116" width="8.421875" style="0" customWidth="1"/>
    <col min="117" max="117" width="5.28125" style="0" customWidth="1"/>
    <col min="118" max="118" width="8.00390625" style="0" customWidth="1"/>
    <col min="119" max="119" width="8.140625" style="0" customWidth="1"/>
    <col min="120" max="120" width="7.140625" style="0" customWidth="1"/>
  </cols>
  <sheetData>
    <row r="3" spans="1:2" ht="12.75">
      <c r="A3" s="73" t="s">
        <v>8</v>
      </c>
      <c r="B3" s="94" t="s">
        <v>497</v>
      </c>
    </row>
    <row r="5" spans="1:14" ht="12.75">
      <c r="A5" s="6" t="s">
        <v>306</v>
      </c>
      <c r="B5" s="3"/>
      <c r="C5" s="6" t="s">
        <v>6</v>
      </c>
      <c r="D5" s="3"/>
      <c r="E5" s="3"/>
      <c r="F5" s="3"/>
      <c r="G5" s="3"/>
      <c r="H5" s="3"/>
      <c r="I5" s="3"/>
      <c r="J5" s="3"/>
      <c r="K5" s="3"/>
      <c r="L5" s="3"/>
      <c r="M5" s="3"/>
      <c r="N5" s="4"/>
    </row>
    <row r="6" spans="1:17" ht="35.25" customHeight="1">
      <c r="A6" s="31" t="s">
        <v>4</v>
      </c>
      <c r="B6" s="31" t="s">
        <v>5</v>
      </c>
      <c r="C6" s="107" t="s">
        <v>14</v>
      </c>
      <c r="D6" s="108" t="s">
        <v>27</v>
      </c>
      <c r="E6" s="108" t="s">
        <v>22</v>
      </c>
      <c r="F6" s="108" t="s">
        <v>87</v>
      </c>
      <c r="G6" s="108" t="s">
        <v>42</v>
      </c>
      <c r="H6" s="108" t="s">
        <v>45</v>
      </c>
      <c r="I6" s="108" t="s">
        <v>112</v>
      </c>
      <c r="J6" s="108" t="s">
        <v>80</v>
      </c>
      <c r="K6" s="108" t="s">
        <v>515</v>
      </c>
      <c r="L6" s="108" t="s">
        <v>516</v>
      </c>
      <c r="M6" s="108" t="s">
        <v>518</v>
      </c>
      <c r="N6" s="109" t="s">
        <v>9</v>
      </c>
      <c r="O6" s="110"/>
      <c r="P6" s="110"/>
      <c r="Q6" s="18"/>
    </row>
    <row r="7" spans="1:14" ht="12.75">
      <c r="A7" s="2" t="s">
        <v>12</v>
      </c>
      <c r="B7" s="95" t="s">
        <v>131</v>
      </c>
      <c r="C7" s="55">
        <v>0.015</v>
      </c>
      <c r="D7" s="56"/>
      <c r="E7" s="56"/>
      <c r="F7" s="56"/>
      <c r="G7" s="56"/>
      <c r="H7" s="56"/>
      <c r="I7" s="56"/>
      <c r="J7" s="56"/>
      <c r="K7" s="56"/>
      <c r="L7" s="56"/>
      <c r="M7" s="56"/>
      <c r="N7" s="102">
        <v>0.015</v>
      </c>
    </row>
    <row r="8" spans="1:14" ht="12.75">
      <c r="A8" s="5"/>
      <c r="B8" s="96" t="s">
        <v>13</v>
      </c>
      <c r="C8" s="57">
        <v>0.5</v>
      </c>
      <c r="D8" s="58"/>
      <c r="E8" s="58"/>
      <c r="F8" s="58">
        <v>0.43000000000000005</v>
      </c>
      <c r="G8" s="58"/>
      <c r="H8" s="58"/>
      <c r="I8" s="58"/>
      <c r="J8" s="58"/>
      <c r="K8" s="58"/>
      <c r="L8" s="58"/>
      <c r="M8" s="58"/>
      <c r="N8" s="103">
        <v>0.93</v>
      </c>
    </row>
    <row r="9" spans="1:14" ht="12.75">
      <c r="A9" s="5"/>
      <c r="B9" s="96" t="s">
        <v>73</v>
      </c>
      <c r="C9" s="57">
        <v>0.02</v>
      </c>
      <c r="D9" s="58"/>
      <c r="E9" s="58"/>
      <c r="F9" s="58"/>
      <c r="G9" s="58"/>
      <c r="H9" s="58"/>
      <c r="I9" s="58"/>
      <c r="J9" s="58"/>
      <c r="K9" s="58"/>
      <c r="L9" s="58"/>
      <c r="M9" s="58"/>
      <c r="N9" s="103">
        <v>0.02</v>
      </c>
    </row>
    <row r="10" spans="1:14" ht="12.75">
      <c r="A10" s="5"/>
      <c r="B10" s="96" t="s">
        <v>16</v>
      </c>
      <c r="C10" s="57">
        <v>0.5</v>
      </c>
      <c r="D10" s="58"/>
      <c r="E10" s="58">
        <v>0.74</v>
      </c>
      <c r="F10" s="58">
        <v>0.75</v>
      </c>
      <c r="G10" s="58"/>
      <c r="H10" s="58"/>
      <c r="I10" s="58"/>
      <c r="J10" s="58">
        <v>0.15</v>
      </c>
      <c r="K10" s="58"/>
      <c r="L10" s="58"/>
      <c r="M10" s="58"/>
      <c r="N10" s="103">
        <v>2.14</v>
      </c>
    </row>
    <row r="11" spans="1:14" ht="12.75">
      <c r="A11" s="5"/>
      <c r="B11" s="96" t="s">
        <v>91</v>
      </c>
      <c r="C11" s="57">
        <v>0.1</v>
      </c>
      <c r="D11" s="58"/>
      <c r="E11" s="58">
        <v>0.39999999999999997</v>
      </c>
      <c r="F11" s="58"/>
      <c r="G11" s="58"/>
      <c r="H11" s="58"/>
      <c r="I11" s="58"/>
      <c r="J11" s="58"/>
      <c r="K11" s="58"/>
      <c r="L11" s="58"/>
      <c r="M11" s="58"/>
      <c r="N11" s="103">
        <v>0.5</v>
      </c>
    </row>
    <row r="12" spans="1:14" ht="12.75">
      <c r="A12" s="5"/>
      <c r="B12" s="96" t="s">
        <v>19</v>
      </c>
      <c r="C12" s="57">
        <v>0.8000000000000002</v>
      </c>
      <c r="D12" s="58"/>
      <c r="E12" s="58">
        <v>1.1400000000000001</v>
      </c>
      <c r="F12" s="58">
        <v>0.5</v>
      </c>
      <c r="G12" s="58"/>
      <c r="H12" s="58"/>
      <c r="I12" s="58"/>
      <c r="J12" s="58"/>
      <c r="K12" s="58"/>
      <c r="L12" s="58"/>
      <c r="M12" s="58"/>
      <c r="N12" s="103">
        <v>2.4400000000000004</v>
      </c>
    </row>
    <row r="13" spans="1:14" ht="12.75">
      <c r="A13" s="5"/>
      <c r="B13" s="96" t="s">
        <v>137</v>
      </c>
      <c r="C13" s="57">
        <v>0.615</v>
      </c>
      <c r="D13" s="58">
        <v>0.3</v>
      </c>
      <c r="E13" s="58"/>
      <c r="F13" s="58"/>
      <c r="G13" s="58"/>
      <c r="H13" s="58"/>
      <c r="I13" s="58"/>
      <c r="J13" s="58"/>
      <c r="K13" s="58"/>
      <c r="L13" s="58"/>
      <c r="M13" s="58"/>
      <c r="N13" s="103">
        <v>0.915</v>
      </c>
    </row>
    <row r="14" spans="1:14" ht="12.75">
      <c r="A14" s="5"/>
      <c r="B14" s="96" t="s">
        <v>140</v>
      </c>
      <c r="C14" s="57">
        <v>0.6000000000000001</v>
      </c>
      <c r="D14" s="58"/>
      <c r="E14" s="58">
        <v>0.5</v>
      </c>
      <c r="F14" s="58">
        <v>0.4</v>
      </c>
      <c r="G14" s="58"/>
      <c r="H14" s="58"/>
      <c r="I14" s="58"/>
      <c r="J14" s="58"/>
      <c r="K14" s="58"/>
      <c r="L14" s="58"/>
      <c r="M14" s="58"/>
      <c r="N14" s="103">
        <v>1.5</v>
      </c>
    </row>
    <row r="15" spans="1:14" ht="12.75">
      <c r="A15" s="5"/>
      <c r="B15" s="96" t="s">
        <v>142</v>
      </c>
      <c r="C15" s="57">
        <v>0.32</v>
      </c>
      <c r="D15" s="58"/>
      <c r="E15" s="58"/>
      <c r="F15" s="58"/>
      <c r="G15" s="58"/>
      <c r="H15" s="58"/>
      <c r="I15" s="58"/>
      <c r="J15" s="58"/>
      <c r="K15" s="58"/>
      <c r="L15" s="58"/>
      <c r="M15" s="58"/>
      <c r="N15" s="103">
        <v>0.32</v>
      </c>
    </row>
    <row r="16" spans="1:14" ht="12.75">
      <c r="A16" s="5"/>
      <c r="B16" s="96" t="s">
        <v>24</v>
      </c>
      <c r="C16" s="57">
        <v>0.1</v>
      </c>
      <c r="D16" s="58">
        <v>1.57</v>
      </c>
      <c r="E16" s="58"/>
      <c r="F16" s="58"/>
      <c r="G16" s="58"/>
      <c r="H16" s="58"/>
      <c r="I16" s="58"/>
      <c r="J16" s="58"/>
      <c r="K16" s="58"/>
      <c r="L16" s="58"/>
      <c r="M16" s="58"/>
      <c r="N16" s="103">
        <v>1.6700000000000002</v>
      </c>
    </row>
    <row r="17" spans="1:14" ht="12.75">
      <c r="A17" s="5"/>
      <c r="B17" s="96" t="s">
        <v>147</v>
      </c>
      <c r="C17" s="57"/>
      <c r="D17" s="58"/>
      <c r="E17" s="58">
        <v>0.01</v>
      </c>
      <c r="F17" s="58">
        <v>0.01</v>
      </c>
      <c r="G17" s="58"/>
      <c r="H17" s="58"/>
      <c r="I17" s="58"/>
      <c r="J17" s="58"/>
      <c r="K17" s="58"/>
      <c r="L17" s="58"/>
      <c r="M17" s="58"/>
      <c r="N17" s="103">
        <v>0.02</v>
      </c>
    </row>
    <row r="18" spans="1:14" ht="12.75">
      <c r="A18" s="5"/>
      <c r="B18" s="96" t="s">
        <v>30</v>
      </c>
      <c r="C18" s="57">
        <v>0.45000000000000007</v>
      </c>
      <c r="D18" s="58">
        <v>1</v>
      </c>
      <c r="E18" s="58">
        <v>1.25</v>
      </c>
      <c r="F18" s="58">
        <v>0.2</v>
      </c>
      <c r="G18" s="58"/>
      <c r="H18" s="58"/>
      <c r="I18" s="58"/>
      <c r="J18" s="58"/>
      <c r="K18" s="58"/>
      <c r="L18" s="58"/>
      <c r="M18" s="58"/>
      <c r="N18" s="103">
        <v>2.9000000000000004</v>
      </c>
    </row>
    <row r="19" spans="1:14" ht="12.75">
      <c r="A19" s="5"/>
      <c r="B19" s="96" t="s">
        <v>33</v>
      </c>
      <c r="C19" s="57">
        <v>0.7999999999999999</v>
      </c>
      <c r="D19" s="58">
        <v>1.9</v>
      </c>
      <c r="E19" s="58">
        <v>1</v>
      </c>
      <c r="F19" s="58">
        <v>1.1600000000000001</v>
      </c>
      <c r="G19" s="58"/>
      <c r="H19" s="58"/>
      <c r="I19" s="58">
        <v>2.3</v>
      </c>
      <c r="J19" s="58"/>
      <c r="K19" s="58"/>
      <c r="L19" s="58">
        <v>0.25</v>
      </c>
      <c r="M19" s="58"/>
      <c r="N19" s="103">
        <v>7.409999999999999</v>
      </c>
    </row>
    <row r="20" spans="1:14" ht="12.75">
      <c r="A20" s="5"/>
      <c r="B20" s="96" t="s">
        <v>38</v>
      </c>
      <c r="C20" s="57">
        <v>1.5250000000000001</v>
      </c>
      <c r="D20" s="58">
        <v>3.6999999999999997</v>
      </c>
      <c r="E20" s="58">
        <v>2.47</v>
      </c>
      <c r="F20" s="58">
        <v>2.3200000000000003</v>
      </c>
      <c r="G20" s="58">
        <v>2.3</v>
      </c>
      <c r="H20" s="58">
        <v>2</v>
      </c>
      <c r="I20" s="58">
        <v>5.55</v>
      </c>
      <c r="J20" s="58">
        <v>1.7000000000000002</v>
      </c>
      <c r="K20" s="58">
        <v>3</v>
      </c>
      <c r="L20" s="58">
        <v>7</v>
      </c>
      <c r="M20" s="58">
        <v>3</v>
      </c>
      <c r="N20" s="103">
        <v>34.565</v>
      </c>
    </row>
    <row r="21" spans="1:14" ht="12.75">
      <c r="A21" s="5"/>
      <c r="B21" s="96" t="s">
        <v>95</v>
      </c>
      <c r="C21" s="57">
        <v>0.75</v>
      </c>
      <c r="D21" s="58"/>
      <c r="E21" s="58"/>
      <c r="F21" s="58"/>
      <c r="G21" s="58"/>
      <c r="H21" s="58">
        <v>0.1</v>
      </c>
      <c r="I21" s="58"/>
      <c r="J21" s="58"/>
      <c r="K21" s="58"/>
      <c r="L21" s="58"/>
      <c r="M21" s="58"/>
      <c r="N21" s="103">
        <v>0.85</v>
      </c>
    </row>
    <row r="22" spans="1:14" ht="12.75">
      <c r="A22" s="5"/>
      <c r="B22" s="30" t="s">
        <v>527</v>
      </c>
      <c r="C22" s="57">
        <v>0.39999999999999997</v>
      </c>
      <c r="D22" s="58"/>
      <c r="E22" s="58">
        <v>0.25</v>
      </c>
      <c r="F22" s="58">
        <v>0.30000000000000004</v>
      </c>
      <c r="G22" s="58"/>
      <c r="H22" s="58"/>
      <c r="I22" s="58"/>
      <c r="J22" s="58"/>
      <c r="K22" s="58"/>
      <c r="L22" s="58"/>
      <c r="M22" s="58"/>
      <c r="N22" s="103">
        <v>0.95</v>
      </c>
    </row>
    <row r="23" spans="1:14" ht="12.75">
      <c r="A23" s="5"/>
      <c r="B23" s="30" t="s">
        <v>606</v>
      </c>
      <c r="C23" s="57">
        <v>0.25</v>
      </c>
      <c r="D23" s="58"/>
      <c r="E23" s="58"/>
      <c r="F23" s="58"/>
      <c r="G23" s="58"/>
      <c r="H23" s="58"/>
      <c r="I23" s="58"/>
      <c r="J23" s="58"/>
      <c r="K23" s="58"/>
      <c r="L23" s="58"/>
      <c r="M23" s="58"/>
      <c r="N23" s="103">
        <v>0.25</v>
      </c>
    </row>
    <row r="24" spans="1:14" ht="12.75">
      <c r="A24" s="84" t="s">
        <v>46</v>
      </c>
      <c r="B24" s="92"/>
      <c r="C24" s="85">
        <v>7.745000000000001</v>
      </c>
      <c r="D24" s="97">
        <v>8.469999999999999</v>
      </c>
      <c r="E24" s="97">
        <v>7.76</v>
      </c>
      <c r="F24" s="97">
        <v>6.07</v>
      </c>
      <c r="G24" s="97">
        <v>2.3</v>
      </c>
      <c r="H24" s="97">
        <v>2.1</v>
      </c>
      <c r="I24" s="97">
        <v>7.85</v>
      </c>
      <c r="J24" s="97">
        <v>1.85</v>
      </c>
      <c r="K24" s="97">
        <v>3</v>
      </c>
      <c r="L24" s="97">
        <v>7.25</v>
      </c>
      <c r="M24" s="97">
        <v>3</v>
      </c>
      <c r="N24" s="104">
        <v>57.395</v>
      </c>
    </row>
    <row r="25" spans="1:14" ht="39.75" customHeight="1">
      <c r="A25" s="2" t="s">
        <v>48</v>
      </c>
      <c r="B25" s="95" t="s">
        <v>369</v>
      </c>
      <c r="C25" s="55">
        <v>0.4</v>
      </c>
      <c r="D25" s="56"/>
      <c r="E25" s="56">
        <v>1</v>
      </c>
      <c r="F25" s="56">
        <v>0.5</v>
      </c>
      <c r="G25" s="56"/>
      <c r="H25" s="56"/>
      <c r="I25" s="56"/>
      <c r="J25" s="56"/>
      <c r="K25" s="56"/>
      <c r="L25" s="56"/>
      <c r="M25" s="56"/>
      <c r="N25" s="102">
        <v>1.9</v>
      </c>
    </row>
    <row r="26" spans="1:14" ht="12.75">
      <c r="A26" s="5"/>
      <c r="B26" s="96" t="s">
        <v>212</v>
      </c>
      <c r="C26" s="57">
        <v>0.75</v>
      </c>
      <c r="D26" s="58"/>
      <c r="E26" s="58"/>
      <c r="F26" s="58">
        <v>0.7</v>
      </c>
      <c r="G26" s="58"/>
      <c r="H26" s="58">
        <v>0.2</v>
      </c>
      <c r="I26" s="58"/>
      <c r="J26" s="58"/>
      <c r="K26" s="58"/>
      <c r="L26" s="58"/>
      <c r="M26" s="58"/>
      <c r="N26" s="103">
        <v>1.65</v>
      </c>
    </row>
    <row r="27" spans="1:14" ht="12.75">
      <c r="A27" s="5"/>
      <c r="B27" s="96" t="s">
        <v>69</v>
      </c>
      <c r="C27" s="57">
        <v>0.2</v>
      </c>
      <c r="D27" s="58"/>
      <c r="E27" s="58"/>
      <c r="F27" s="58">
        <v>0.23</v>
      </c>
      <c r="G27" s="58"/>
      <c r="H27" s="58"/>
      <c r="I27" s="58"/>
      <c r="J27" s="58"/>
      <c r="K27" s="58"/>
      <c r="L27" s="58"/>
      <c r="M27" s="58"/>
      <c r="N27" s="103">
        <v>0.43000000000000005</v>
      </c>
    </row>
    <row r="28" spans="1:14" ht="12.75">
      <c r="A28" s="5"/>
      <c r="B28" s="96" t="s">
        <v>67</v>
      </c>
      <c r="C28" s="57">
        <v>0.05</v>
      </c>
      <c r="D28" s="58"/>
      <c r="E28" s="58">
        <v>0.4</v>
      </c>
      <c r="F28" s="58">
        <v>0.95</v>
      </c>
      <c r="G28" s="58"/>
      <c r="H28" s="58"/>
      <c r="I28" s="58"/>
      <c r="J28" s="58"/>
      <c r="K28" s="58"/>
      <c r="L28" s="58"/>
      <c r="M28" s="58"/>
      <c r="N28" s="103">
        <v>1.4</v>
      </c>
    </row>
    <row r="29" spans="1:14" ht="12.75">
      <c r="A29" s="5"/>
      <c r="B29" s="96" t="s">
        <v>153</v>
      </c>
      <c r="C29" s="57">
        <v>0.6000000000000001</v>
      </c>
      <c r="D29" s="58">
        <v>0.55</v>
      </c>
      <c r="E29" s="58">
        <v>0.3</v>
      </c>
      <c r="F29" s="58">
        <v>0.23</v>
      </c>
      <c r="G29" s="58"/>
      <c r="H29" s="58"/>
      <c r="I29" s="58"/>
      <c r="J29" s="58"/>
      <c r="K29" s="58"/>
      <c r="L29" s="58"/>
      <c r="M29" s="58"/>
      <c r="N29" s="103">
        <v>1.6800000000000002</v>
      </c>
    </row>
    <row r="30" spans="1:14" ht="12.75">
      <c r="A30" s="5"/>
      <c r="B30" s="96" t="s">
        <v>49</v>
      </c>
      <c r="C30" s="57">
        <v>0.30000000000000004</v>
      </c>
      <c r="D30" s="58">
        <v>0.4</v>
      </c>
      <c r="E30" s="58">
        <v>0.55</v>
      </c>
      <c r="F30" s="58">
        <v>0.77</v>
      </c>
      <c r="G30" s="58"/>
      <c r="H30" s="58"/>
      <c r="I30" s="58"/>
      <c r="J30" s="58"/>
      <c r="K30" s="58"/>
      <c r="L30" s="58">
        <v>2</v>
      </c>
      <c r="M30" s="58"/>
      <c r="N30" s="103">
        <v>4.02</v>
      </c>
    </row>
    <row r="31" spans="1:14" ht="12.75">
      <c r="A31" s="5"/>
      <c r="B31" s="96" t="s">
        <v>398</v>
      </c>
      <c r="C31" s="57">
        <v>0.2</v>
      </c>
      <c r="D31" s="58"/>
      <c r="E31" s="58">
        <v>1</v>
      </c>
      <c r="F31" s="58">
        <v>1.2</v>
      </c>
      <c r="G31" s="58"/>
      <c r="H31" s="58"/>
      <c r="I31" s="58"/>
      <c r="J31" s="58"/>
      <c r="K31" s="58"/>
      <c r="L31" s="58"/>
      <c r="M31" s="58"/>
      <c r="N31" s="103">
        <v>2.4</v>
      </c>
    </row>
    <row r="32" spans="1:14" ht="12.75">
      <c r="A32" s="5"/>
      <c r="B32" s="96" t="s">
        <v>157</v>
      </c>
      <c r="C32" s="57">
        <v>0.2</v>
      </c>
      <c r="D32" s="58">
        <v>0.25</v>
      </c>
      <c r="E32" s="58"/>
      <c r="F32" s="58">
        <v>1.1300000000000001</v>
      </c>
      <c r="G32" s="58"/>
      <c r="H32" s="58"/>
      <c r="I32" s="58"/>
      <c r="J32" s="58"/>
      <c r="K32" s="58"/>
      <c r="L32" s="58"/>
      <c r="M32" s="58"/>
      <c r="N32" s="103">
        <v>1.58</v>
      </c>
    </row>
    <row r="33" spans="1:14" ht="12.75">
      <c r="A33" s="5"/>
      <c r="B33" s="96" t="s">
        <v>85</v>
      </c>
      <c r="C33" s="57"/>
      <c r="D33" s="58">
        <v>0.05</v>
      </c>
      <c r="E33" s="58"/>
      <c r="F33" s="58">
        <v>0.48000000000000004</v>
      </c>
      <c r="G33" s="58"/>
      <c r="H33" s="58"/>
      <c r="I33" s="58"/>
      <c r="J33" s="58"/>
      <c r="K33" s="58"/>
      <c r="L33" s="58"/>
      <c r="M33" s="58"/>
      <c r="N33" s="103">
        <v>0.53</v>
      </c>
    </row>
    <row r="34" spans="1:14" ht="12.75">
      <c r="A34" s="5"/>
      <c r="B34" s="96" t="s">
        <v>66</v>
      </c>
      <c r="C34" s="57"/>
      <c r="D34" s="58"/>
      <c r="E34" s="58"/>
      <c r="F34" s="58">
        <v>0.25</v>
      </c>
      <c r="G34" s="58"/>
      <c r="H34" s="58"/>
      <c r="I34" s="58"/>
      <c r="J34" s="58"/>
      <c r="K34" s="58"/>
      <c r="L34" s="58"/>
      <c r="M34" s="58"/>
      <c r="N34" s="103">
        <v>0.25</v>
      </c>
    </row>
    <row r="35" spans="1:14" ht="12.75">
      <c r="A35" s="5"/>
      <c r="B35" s="96" t="s">
        <v>65</v>
      </c>
      <c r="C35" s="57">
        <v>0.25</v>
      </c>
      <c r="D35" s="58"/>
      <c r="E35" s="58"/>
      <c r="F35" s="58">
        <v>1.4500000000000002</v>
      </c>
      <c r="G35" s="58"/>
      <c r="H35" s="58"/>
      <c r="I35" s="58"/>
      <c r="J35" s="58"/>
      <c r="K35" s="58"/>
      <c r="L35" s="58"/>
      <c r="M35" s="58"/>
      <c r="N35" s="103">
        <v>1.7000000000000002</v>
      </c>
    </row>
    <row r="36" spans="1:14" ht="12.75">
      <c r="A36" s="5"/>
      <c r="B36" s="96" t="s">
        <v>50</v>
      </c>
      <c r="C36" s="57">
        <v>0.30000000000000004</v>
      </c>
      <c r="D36" s="58"/>
      <c r="E36" s="58">
        <v>0.3</v>
      </c>
      <c r="F36" s="58">
        <v>1.8700000000000003</v>
      </c>
      <c r="G36" s="58"/>
      <c r="H36" s="58"/>
      <c r="I36" s="58"/>
      <c r="J36" s="58"/>
      <c r="K36" s="58"/>
      <c r="L36" s="58"/>
      <c r="M36" s="58"/>
      <c r="N36" s="103">
        <v>2.4700000000000006</v>
      </c>
    </row>
    <row r="37" spans="1:14" ht="12.75">
      <c r="A37" s="5"/>
      <c r="B37" s="96" t="s">
        <v>52</v>
      </c>
      <c r="C37" s="57">
        <v>1.05</v>
      </c>
      <c r="D37" s="58">
        <v>0.1</v>
      </c>
      <c r="E37" s="58"/>
      <c r="F37" s="58">
        <v>0.66</v>
      </c>
      <c r="G37" s="58"/>
      <c r="H37" s="58"/>
      <c r="I37" s="58"/>
      <c r="J37" s="58"/>
      <c r="K37" s="58"/>
      <c r="L37" s="58"/>
      <c r="M37" s="58"/>
      <c r="N37" s="103">
        <v>1.81</v>
      </c>
    </row>
    <row r="38" spans="1:14" ht="12.75">
      <c r="A38" s="5"/>
      <c r="B38" s="96" t="s">
        <v>104</v>
      </c>
      <c r="C38" s="57">
        <v>0.1</v>
      </c>
      <c r="D38" s="58"/>
      <c r="E38" s="58"/>
      <c r="F38" s="58">
        <v>0.30000000000000004</v>
      </c>
      <c r="G38" s="58"/>
      <c r="H38" s="58"/>
      <c r="I38" s="58"/>
      <c r="J38" s="58"/>
      <c r="K38" s="58"/>
      <c r="L38" s="58"/>
      <c r="M38" s="58"/>
      <c r="N38" s="103">
        <v>0.4</v>
      </c>
    </row>
    <row r="39" spans="1:14" ht="12.75">
      <c r="A39" s="5"/>
      <c r="B39" s="96" t="s">
        <v>58</v>
      </c>
      <c r="C39" s="57">
        <v>0.5</v>
      </c>
      <c r="D39" s="58"/>
      <c r="E39" s="58">
        <v>0.1</v>
      </c>
      <c r="F39" s="58">
        <v>1.11</v>
      </c>
      <c r="G39" s="58"/>
      <c r="H39" s="58"/>
      <c r="I39" s="58">
        <v>0.2</v>
      </c>
      <c r="J39" s="58"/>
      <c r="K39" s="58"/>
      <c r="L39" s="58"/>
      <c r="M39" s="58"/>
      <c r="N39" s="103">
        <v>1.91</v>
      </c>
    </row>
    <row r="40" spans="1:14" ht="12.75">
      <c r="A40" s="5"/>
      <c r="B40" s="96" t="s">
        <v>163</v>
      </c>
      <c r="C40" s="57"/>
      <c r="D40" s="58"/>
      <c r="E40" s="58"/>
      <c r="F40" s="58">
        <v>0.65</v>
      </c>
      <c r="G40" s="58"/>
      <c r="H40" s="58"/>
      <c r="I40" s="58"/>
      <c r="J40" s="58"/>
      <c r="K40" s="58"/>
      <c r="L40" s="58"/>
      <c r="M40" s="58"/>
      <c r="N40" s="103">
        <v>0.65</v>
      </c>
    </row>
    <row r="41" spans="1:14" ht="12.75">
      <c r="A41" s="5"/>
      <c r="B41" s="96" t="s">
        <v>164</v>
      </c>
      <c r="C41" s="57">
        <v>0.12000000000000001</v>
      </c>
      <c r="D41" s="58"/>
      <c r="E41" s="58"/>
      <c r="F41" s="58"/>
      <c r="G41" s="58"/>
      <c r="H41" s="58"/>
      <c r="I41" s="58"/>
      <c r="J41" s="58"/>
      <c r="K41" s="58"/>
      <c r="L41" s="58"/>
      <c r="M41" s="58"/>
      <c r="N41" s="103">
        <v>0.12000000000000001</v>
      </c>
    </row>
    <row r="42" spans="1:14" ht="12.75">
      <c r="A42" s="5"/>
      <c r="B42" s="96" t="s">
        <v>59</v>
      </c>
      <c r="C42" s="57">
        <v>1.25</v>
      </c>
      <c r="D42" s="58">
        <v>0.6000000000000001</v>
      </c>
      <c r="E42" s="58"/>
      <c r="F42" s="58">
        <v>0.16</v>
      </c>
      <c r="G42" s="58"/>
      <c r="H42" s="58"/>
      <c r="I42" s="58"/>
      <c r="J42" s="58"/>
      <c r="K42" s="58"/>
      <c r="L42" s="58"/>
      <c r="M42" s="58"/>
      <c r="N42" s="103">
        <v>2.0100000000000002</v>
      </c>
    </row>
    <row r="43" spans="1:14" ht="12.75">
      <c r="A43" s="5"/>
      <c r="B43" s="96" t="s">
        <v>166</v>
      </c>
      <c r="C43" s="57">
        <v>0.7</v>
      </c>
      <c r="D43" s="58"/>
      <c r="E43" s="58">
        <v>1.31</v>
      </c>
      <c r="F43" s="58">
        <v>2.06</v>
      </c>
      <c r="G43" s="58"/>
      <c r="H43" s="58"/>
      <c r="I43" s="58"/>
      <c r="J43" s="58"/>
      <c r="K43" s="58"/>
      <c r="L43" s="58"/>
      <c r="M43" s="58"/>
      <c r="N43" s="103">
        <v>4.07</v>
      </c>
    </row>
    <row r="44" spans="1:14" ht="12.75">
      <c r="A44" s="5"/>
      <c r="B44" s="96" t="s">
        <v>63</v>
      </c>
      <c r="C44" s="57">
        <v>0.35</v>
      </c>
      <c r="D44" s="58"/>
      <c r="E44" s="58"/>
      <c r="F44" s="58">
        <v>1.5</v>
      </c>
      <c r="G44" s="58"/>
      <c r="H44" s="58"/>
      <c r="I44" s="58"/>
      <c r="J44" s="58"/>
      <c r="K44" s="58"/>
      <c r="L44" s="58"/>
      <c r="M44" s="58"/>
      <c r="N44" s="103">
        <v>1.85</v>
      </c>
    </row>
    <row r="45" spans="1:14" ht="12.75">
      <c r="A45" s="5"/>
      <c r="B45" s="30" t="s">
        <v>526</v>
      </c>
      <c r="C45" s="57"/>
      <c r="D45" s="58"/>
      <c r="E45" s="58">
        <v>0.6</v>
      </c>
      <c r="F45" s="58">
        <v>0.045</v>
      </c>
      <c r="G45" s="58"/>
      <c r="H45" s="58"/>
      <c r="I45" s="58"/>
      <c r="J45" s="58"/>
      <c r="K45" s="58"/>
      <c r="L45" s="58"/>
      <c r="M45" s="58"/>
      <c r="N45" s="103">
        <v>0.645</v>
      </c>
    </row>
    <row r="46" spans="1:14" ht="12.75">
      <c r="A46" s="5"/>
      <c r="B46" s="30" t="s">
        <v>677</v>
      </c>
      <c r="C46" s="57">
        <v>0.45</v>
      </c>
      <c r="D46" s="58"/>
      <c r="E46" s="58"/>
      <c r="F46" s="58">
        <v>0.5</v>
      </c>
      <c r="G46" s="58"/>
      <c r="H46" s="58"/>
      <c r="I46" s="58"/>
      <c r="J46" s="58"/>
      <c r="K46" s="58"/>
      <c r="L46" s="58"/>
      <c r="M46" s="58"/>
      <c r="N46" s="103">
        <v>0.95</v>
      </c>
    </row>
    <row r="47" spans="1:14" ht="12.75">
      <c r="A47" s="5"/>
      <c r="B47" s="30" t="s">
        <v>606</v>
      </c>
      <c r="C47" s="57">
        <v>0.05</v>
      </c>
      <c r="D47" s="58"/>
      <c r="E47" s="58">
        <v>0.35</v>
      </c>
      <c r="F47" s="58">
        <v>0.23</v>
      </c>
      <c r="G47" s="58"/>
      <c r="H47" s="58"/>
      <c r="I47" s="58"/>
      <c r="J47" s="58"/>
      <c r="K47" s="58"/>
      <c r="L47" s="58"/>
      <c r="M47" s="58"/>
      <c r="N47" s="103">
        <v>0.63</v>
      </c>
    </row>
    <row r="48" spans="1:14" ht="12.75">
      <c r="A48" s="5"/>
      <c r="B48" s="30" t="s">
        <v>690</v>
      </c>
      <c r="C48" s="57">
        <v>0.45</v>
      </c>
      <c r="D48" s="58"/>
      <c r="E48" s="58"/>
      <c r="F48" s="58">
        <v>0.8600000000000001</v>
      </c>
      <c r="G48" s="58"/>
      <c r="H48" s="58"/>
      <c r="I48" s="58"/>
      <c r="J48" s="58"/>
      <c r="K48" s="58"/>
      <c r="L48" s="58"/>
      <c r="M48" s="58"/>
      <c r="N48" s="103">
        <v>1.31</v>
      </c>
    </row>
    <row r="49" spans="1:14" ht="12.75">
      <c r="A49" s="5"/>
      <c r="B49" s="30" t="s">
        <v>705</v>
      </c>
      <c r="C49" s="57">
        <v>0.44999999999999996</v>
      </c>
      <c r="D49" s="58"/>
      <c r="E49" s="58"/>
      <c r="F49" s="58"/>
      <c r="G49" s="58"/>
      <c r="H49" s="58"/>
      <c r="I49" s="58"/>
      <c r="J49" s="58"/>
      <c r="K49" s="58"/>
      <c r="L49" s="58"/>
      <c r="M49" s="58"/>
      <c r="N49" s="103">
        <v>0.44999999999999996</v>
      </c>
    </row>
    <row r="50" spans="1:14" ht="12.75">
      <c r="A50" s="84" t="s">
        <v>70</v>
      </c>
      <c r="B50" s="92"/>
      <c r="C50" s="85">
        <v>8.719999999999999</v>
      </c>
      <c r="D50" s="97">
        <v>1.9500000000000004</v>
      </c>
      <c r="E50" s="97">
        <v>5.909999999999999</v>
      </c>
      <c r="F50" s="97">
        <v>17.835000000000004</v>
      </c>
      <c r="G50" s="97"/>
      <c r="H50" s="97">
        <v>0.2</v>
      </c>
      <c r="I50" s="97">
        <v>0.2</v>
      </c>
      <c r="J50" s="97"/>
      <c r="K50" s="97"/>
      <c r="L50" s="97">
        <v>2</v>
      </c>
      <c r="M50" s="97"/>
      <c r="N50" s="104">
        <v>36.81500000000001</v>
      </c>
    </row>
    <row r="51" spans="1:14" ht="15">
      <c r="A51" s="98" t="s">
        <v>9</v>
      </c>
      <c r="B51" s="99"/>
      <c r="C51" s="100">
        <v>16.465</v>
      </c>
      <c r="D51" s="101">
        <v>10.42</v>
      </c>
      <c r="E51" s="101">
        <v>13.670000000000002</v>
      </c>
      <c r="F51" s="101">
        <v>23.905</v>
      </c>
      <c r="G51" s="101">
        <v>2.3</v>
      </c>
      <c r="H51" s="101">
        <v>2.3000000000000003</v>
      </c>
      <c r="I51" s="101">
        <v>8.049999999999999</v>
      </c>
      <c r="J51" s="101">
        <v>1.85</v>
      </c>
      <c r="K51" s="101">
        <v>3</v>
      </c>
      <c r="L51" s="101">
        <v>9.25</v>
      </c>
      <c r="M51" s="101">
        <v>3</v>
      </c>
      <c r="N51" s="105">
        <v>94.21000000000002</v>
      </c>
    </row>
  </sheetData>
  <sheetProtection/>
  <printOptions/>
  <pageMargins left="0" right="0" top="0.75" bottom="0.75" header="0.3" footer="0.3"/>
  <pageSetup fitToHeight="3" fitToWidth="1" horizontalDpi="600" verticalDpi="600" orientation="landscape" scale="25" r:id="rId1"/>
</worksheet>
</file>

<file path=xl/worksheets/sheet7.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D7"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93" customWidth="1"/>
    <col min="4" max="4" width="15.7109375" style="93"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75">
      <c r="A3" s="74" t="s">
        <v>8</v>
      </c>
      <c r="B3" s="74"/>
      <c r="C3" s="94" t="s">
        <v>497</v>
      </c>
      <c r="D3" s="106"/>
    </row>
    <row r="5" spans="1:16" ht="12.75">
      <c r="A5" s="2" t="s">
        <v>306</v>
      </c>
      <c r="B5" s="29"/>
      <c r="C5" s="3"/>
      <c r="D5" s="29"/>
      <c r="E5" s="111" t="s">
        <v>6</v>
      </c>
      <c r="F5" s="3"/>
      <c r="G5" s="3"/>
      <c r="H5" s="3"/>
      <c r="I5" s="3"/>
      <c r="J5" s="3"/>
      <c r="K5" s="3"/>
      <c r="L5" s="3"/>
      <c r="M5" s="3"/>
      <c r="N5" s="3"/>
      <c r="O5" s="3"/>
      <c r="P5" s="4"/>
    </row>
    <row r="6" spans="1:19" ht="36" customHeight="1">
      <c r="A6" s="128" t="s">
        <v>4</v>
      </c>
      <c r="B6" s="128"/>
      <c r="C6" s="128" t="s">
        <v>5</v>
      </c>
      <c r="D6" s="141"/>
      <c r="E6" s="129" t="s">
        <v>528</v>
      </c>
      <c r="F6" s="130" t="s">
        <v>529</v>
      </c>
      <c r="G6" s="130" t="s">
        <v>530</v>
      </c>
      <c r="H6" s="130" t="s">
        <v>531</v>
      </c>
      <c r="I6" s="130" t="s">
        <v>532</v>
      </c>
      <c r="J6" s="130" t="s">
        <v>538</v>
      </c>
      <c r="K6" s="130" t="s">
        <v>533</v>
      </c>
      <c r="L6" s="130" t="s">
        <v>534</v>
      </c>
      <c r="M6" s="130" t="s">
        <v>535</v>
      </c>
      <c r="N6" s="130" t="s">
        <v>537</v>
      </c>
      <c r="O6" s="130" t="s">
        <v>536</v>
      </c>
      <c r="P6" s="131" t="s">
        <v>9</v>
      </c>
      <c r="Q6" s="110"/>
      <c r="R6" s="110"/>
      <c r="S6" s="18"/>
    </row>
    <row r="7" spans="1:16" ht="16.5" outlineLevel="1">
      <c r="A7" s="132" t="s">
        <v>12</v>
      </c>
      <c r="B7" s="132"/>
      <c r="C7" s="133" t="s">
        <v>131</v>
      </c>
      <c r="D7" s="142"/>
      <c r="E7" s="116">
        <v>0.015</v>
      </c>
      <c r="F7" s="117"/>
      <c r="G7" s="117"/>
      <c r="H7" s="117"/>
      <c r="I7" s="117"/>
      <c r="J7" s="117"/>
      <c r="K7" s="117"/>
      <c r="L7" s="117"/>
      <c r="M7" s="117"/>
      <c r="N7" s="117"/>
      <c r="O7" s="117"/>
      <c r="P7" s="118">
        <v>0.015</v>
      </c>
    </row>
    <row r="8" spans="1:16" ht="16.5" outlineLevel="1">
      <c r="A8" s="134"/>
      <c r="B8" s="136"/>
      <c r="C8" s="135" t="s">
        <v>13</v>
      </c>
      <c r="D8" s="143"/>
      <c r="E8" s="119">
        <v>0.25</v>
      </c>
      <c r="F8" s="120"/>
      <c r="G8" s="120"/>
      <c r="H8" s="120">
        <v>0.23</v>
      </c>
      <c r="I8" s="120"/>
      <c r="J8" s="120"/>
      <c r="K8" s="120"/>
      <c r="L8" s="120"/>
      <c r="M8" s="120"/>
      <c r="N8" s="120"/>
      <c r="O8" s="120"/>
      <c r="P8" s="121">
        <v>0.48</v>
      </c>
    </row>
    <row r="9" spans="1:16" ht="16.5" outlineLevel="1">
      <c r="A9" s="134"/>
      <c r="B9" s="136"/>
      <c r="C9" s="135" t="s">
        <v>14</v>
      </c>
      <c r="D9" s="143"/>
      <c r="E9" s="119"/>
      <c r="F9" s="120"/>
      <c r="G9" s="120">
        <v>0.1</v>
      </c>
      <c r="H9" s="120"/>
      <c r="I9" s="120"/>
      <c r="J9" s="120"/>
      <c r="K9" s="120"/>
      <c r="L9" s="120"/>
      <c r="M9" s="120"/>
      <c r="N9" s="120"/>
      <c r="O9" s="120"/>
      <c r="P9" s="121">
        <v>0.1</v>
      </c>
    </row>
    <row r="10" spans="1:16" ht="16.5" outlineLevel="1">
      <c r="A10" s="134"/>
      <c r="B10" s="136"/>
      <c r="C10" s="135" t="s">
        <v>73</v>
      </c>
      <c r="D10" s="143"/>
      <c r="E10" s="119">
        <v>0.12000000000000001</v>
      </c>
      <c r="F10" s="120"/>
      <c r="G10" s="120"/>
      <c r="H10" s="120"/>
      <c r="I10" s="120"/>
      <c r="J10" s="120"/>
      <c r="K10" s="120"/>
      <c r="L10" s="120"/>
      <c r="M10" s="120"/>
      <c r="N10" s="120"/>
      <c r="O10" s="120"/>
      <c r="P10" s="121">
        <v>0.12000000000000001</v>
      </c>
    </row>
    <row r="11" spans="1:16" ht="16.5" outlineLevel="1">
      <c r="A11" s="134"/>
      <c r="B11" s="136"/>
      <c r="C11" s="135" t="s">
        <v>16</v>
      </c>
      <c r="D11" s="143"/>
      <c r="E11" s="119">
        <v>0.5</v>
      </c>
      <c r="F11" s="120"/>
      <c r="G11" s="120">
        <v>0.8900000000000001</v>
      </c>
      <c r="H11" s="120">
        <v>0.8</v>
      </c>
      <c r="I11" s="120"/>
      <c r="J11" s="120"/>
      <c r="K11" s="120"/>
      <c r="L11" s="120">
        <v>0.15</v>
      </c>
      <c r="M11" s="120"/>
      <c r="N11" s="120"/>
      <c r="O11" s="120"/>
      <c r="P11" s="121">
        <v>2.3400000000000003</v>
      </c>
    </row>
    <row r="12" spans="1:16" ht="16.5" outlineLevel="1">
      <c r="A12" s="134"/>
      <c r="B12" s="136"/>
      <c r="C12" s="135" t="s">
        <v>91</v>
      </c>
      <c r="D12" s="143"/>
      <c r="E12" s="119"/>
      <c r="F12" s="120"/>
      <c r="G12" s="120">
        <v>0.52</v>
      </c>
      <c r="H12" s="120"/>
      <c r="I12" s="120"/>
      <c r="J12" s="120"/>
      <c r="K12" s="120"/>
      <c r="L12" s="120"/>
      <c r="M12" s="120"/>
      <c r="N12" s="120"/>
      <c r="O12" s="120"/>
      <c r="P12" s="121">
        <v>0.52</v>
      </c>
    </row>
    <row r="13" spans="1:16" ht="16.5" outlineLevel="1">
      <c r="A13" s="134"/>
      <c r="B13" s="136"/>
      <c r="C13" s="135" t="s">
        <v>19</v>
      </c>
      <c r="D13" s="143"/>
      <c r="E13" s="119">
        <v>0.9000000000000001</v>
      </c>
      <c r="F13" s="120"/>
      <c r="G13" s="120">
        <v>1.1400000000000001</v>
      </c>
      <c r="H13" s="120">
        <v>0.53</v>
      </c>
      <c r="I13" s="120"/>
      <c r="J13" s="120"/>
      <c r="K13" s="120"/>
      <c r="L13" s="120"/>
      <c r="M13" s="120"/>
      <c r="N13" s="120"/>
      <c r="O13" s="120"/>
      <c r="P13" s="121">
        <v>2.5700000000000003</v>
      </c>
    </row>
    <row r="14" spans="1:16" ht="16.5" outlineLevel="1">
      <c r="A14" s="134"/>
      <c r="B14" s="136"/>
      <c r="C14" s="136" t="s">
        <v>527</v>
      </c>
      <c r="D14" s="144"/>
      <c r="E14" s="119">
        <v>0.4</v>
      </c>
      <c r="F14" s="120"/>
      <c r="G14" s="120">
        <v>0.4</v>
      </c>
      <c r="H14" s="120">
        <v>0.25</v>
      </c>
      <c r="I14" s="120"/>
      <c r="J14" s="120"/>
      <c r="K14" s="120"/>
      <c r="L14" s="120"/>
      <c r="M14" s="120"/>
      <c r="N14" s="120"/>
      <c r="O14" s="120"/>
      <c r="P14" s="121">
        <v>1.05</v>
      </c>
    </row>
    <row r="15" spans="1:16" ht="16.5" outlineLevel="1">
      <c r="A15" s="134"/>
      <c r="B15" s="136"/>
      <c r="C15" s="135" t="s">
        <v>137</v>
      </c>
      <c r="D15" s="143"/>
      <c r="E15" s="119">
        <v>0.615</v>
      </c>
      <c r="F15" s="120">
        <v>0.3</v>
      </c>
      <c r="G15" s="120"/>
      <c r="H15" s="120"/>
      <c r="I15" s="120"/>
      <c r="J15" s="120"/>
      <c r="K15" s="120"/>
      <c r="L15" s="120"/>
      <c r="M15" s="120"/>
      <c r="N15" s="120"/>
      <c r="O15" s="120"/>
      <c r="P15" s="121">
        <v>0.915</v>
      </c>
    </row>
    <row r="16" spans="1:16" ht="16.5" outlineLevel="1">
      <c r="A16" s="134"/>
      <c r="B16" s="136"/>
      <c r="C16" s="135" t="s">
        <v>140</v>
      </c>
      <c r="D16" s="143"/>
      <c r="E16" s="119">
        <v>0.75</v>
      </c>
      <c r="F16" s="120"/>
      <c r="G16" s="120"/>
      <c r="H16" s="120">
        <v>0.89</v>
      </c>
      <c r="I16" s="120"/>
      <c r="J16" s="120"/>
      <c r="K16" s="120"/>
      <c r="L16" s="120"/>
      <c r="M16" s="120"/>
      <c r="N16" s="120"/>
      <c r="O16" s="120"/>
      <c r="P16" s="121">
        <v>1.6400000000000001</v>
      </c>
    </row>
    <row r="17" spans="1:16" ht="16.5" outlineLevel="1">
      <c r="A17" s="134"/>
      <c r="B17" s="136"/>
      <c r="C17" s="135" t="s">
        <v>142</v>
      </c>
      <c r="D17" s="143"/>
      <c r="E17" s="119">
        <v>0.32</v>
      </c>
      <c r="F17" s="120"/>
      <c r="G17" s="120"/>
      <c r="H17" s="120"/>
      <c r="I17" s="120"/>
      <c r="J17" s="120"/>
      <c r="K17" s="120"/>
      <c r="L17" s="120"/>
      <c r="M17" s="120"/>
      <c r="N17" s="120"/>
      <c r="O17" s="120"/>
      <c r="P17" s="121">
        <v>0.32</v>
      </c>
    </row>
    <row r="18" spans="1:16" ht="16.5" outlineLevel="1">
      <c r="A18" s="134"/>
      <c r="B18" s="136"/>
      <c r="C18" s="135" t="s">
        <v>24</v>
      </c>
      <c r="D18" s="143"/>
      <c r="E18" s="119">
        <v>0.1</v>
      </c>
      <c r="F18" s="120">
        <v>1.35</v>
      </c>
      <c r="G18" s="120"/>
      <c r="H18" s="120">
        <v>0.2</v>
      </c>
      <c r="I18" s="120"/>
      <c r="J18" s="120"/>
      <c r="K18" s="120"/>
      <c r="L18" s="120"/>
      <c r="M18" s="120"/>
      <c r="N18" s="120"/>
      <c r="O18" s="120"/>
      <c r="P18" s="121">
        <v>1.6500000000000001</v>
      </c>
    </row>
    <row r="19" spans="1:16" ht="16.5" outlineLevel="1">
      <c r="A19" s="134"/>
      <c r="B19" s="136"/>
      <c r="C19" s="135" t="s">
        <v>147</v>
      </c>
      <c r="D19" s="143"/>
      <c r="E19" s="119"/>
      <c r="F19" s="120"/>
      <c r="G19" s="120">
        <v>0.01</v>
      </c>
      <c r="H19" s="120">
        <v>0.01</v>
      </c>
      <c r="I19" s="120"/>
      <c r="J19" s="120"/>
      <c r="K19" s="120"/>
      <c r="L19" s="120"/>
      <c r="M19" s="120"/>
      <c r="N19" s="120"/>
      <c r="O19" s="120"/>
      <c r="P19" s="121">
        <v>0.02</v>
      </c>
    </row>
    <row r="20" spans="1:16" ht="16.5" outlineLevel="1">
      <c r="A20" s="134"/>
      <c r="B20" s="136"/>
      <c r="C20" s="135" t="s">
        <v>30</v>
      </c>
      <c r="D20" s="143"/>
      <c r="E20" s="119">
        <v>0.45000000000000007</v>
      </c>
      <c r="F20" s="120">
        <v>1</v>
      </c>
      <c r="G20" s="120">
        <v>1.7</v>
      </c>
      <c r="H20" s="120">
        <v>0.3</v>
      </c>
      <c r="I20" s="120"/>
      <c r="J20" s="120"/>
      <c r="K20" s="120"/>
      <c r="L20" s="120"/>
      <c r="M20" s="120"/>
      <c r="N20" s="120"/>
      <c r="O20" s="120"/>
      <c r="P20" s="121">
        <v>3.45</v>
      </c>
    </row>
    <row r="21" spans="1:16" ht="16.5" outlineLevel="1">
      <c r="A21" s="134"/>
      <c r="B21" s="136"/>
      <c r="C21" s="135" t="s">
        <v>33</v>
      </c>
      <c r="D21" s="143"/>
      <c r="E21" s="119">
        <v>0.7999999999999999</v>
      </c>
      <c r="F21" s="120">
        <v>0.75</v>
      </c>
      <c r="G21" s="120">
        <v>0.63</v>
      </c>
      <c r="H21" s="120">
        <v>2.01</v>
      </c>
      <c r="I21" s="120"/>
      <c r="J21" s="120"/>
      <c r="K21" s="120">
        <v>2.3</v>
      </c>
      <c r="L21" s="120"/>
      <c r="M21" s="120"/>
      <c r="N21" s="120">
        <v>0.25</v>
      </c>
      <c r="O21" s="120"/>
      <c r="P21" s="121">
        <v>6.739999999999999</v>
      </c>
    </row>
    <row r="22" spans="1:16" ht="16.5" outlineLevel="1">
      <c r="A22" s="134"/>
      <c r="B22" s="136"/>
      <c r="C22" s="135" t="s">
        <v>38</v>
      </c>
      <c r="D22" s="143"/>
      <c r="E22" s="119">
        <v>1.825</v>
      </c>
      <c r="F22" s="120">
        <v>3.5</v>
      </c>
      <c r="G22" s="120">
        <v>2.27</v>
      </c>
      <c r="H22" s="120">
        <v>2.47</v>
      </c>
      <c r="I22" s="120">
        <v>1.8</v>
      </c>
      <c r="J22" s="120">
        <v>1.625</v>
      </c>
      <c r="K22" s="120">
        <v>5.55</v>
      </c>
      <c r="L22" s="120">
        <v>1.7000000000000002</v>
      </c>
      <c r="M22" s="120">
        <v>3</v>
      </c>
      <c r="N22" s="120">
        <v>7</v>
      </c>
      <c r="O22" s="120">
        <v>3</v>
      </c>
      <c r="P22" s="121">
        <v>33.74</v>
      </c>
    </row>
    <row r="23" spans="1:16" ht="16.5" outlineLevel="1">
      <c r="A23" s="134"/>
      <c r="B23" s="136"/>
      <c r="C23" s="135" t="s">
        <v>95</v>
      </c>
      <c r="D23" s="143"/>
      <c r="E23" s="119">
        <v>0.7749999999999999</v>
      </c>
      <c r="F23" s="120"/>
      <c r="G23" s="120"/>
      <c r="H23" s="120"/>
      <c r="I23" s="120"/>
      <c r="J23" s="120">
        <v>0.1</v>
      </c>
      <c r="K23" s="120"/>
      <c r="L23" s="120"/>
      <c r="M23" s="120"/>
      <c r="N23" s="120"/>
      <c r="O23" s="120"/>
      <c r="P23" s="121">
        <v>0.8749999999999999</v>
      </c>
    </row>
    <row r="24" spans="1:16" ht="23.25" customHeight="1">
      <c r="A24" s="114" t="s">
        <v>46</v>
      </c>
      <c r="B24" s="139"/>
      <c r="C24" s="115"/>
      <c r="D24" s="145"/>
      <c r="E24" s="122">
        <v>7.82</v>
      </c>
      <c r="F24" s="123">
        <v>6.9</v>
      </c>
      <c r="G24" s="123">
        <v>7.66</v>
      </c>
      <c r="H24" s="123">
        <v>7.6899999999999995</v>
      </c>
      <c r="I24" s="123">
        <v>1.8</v>
      </c>
      <c r="J24" s="123">
        <v>1.725</v>
      </c>
      <c r="K24" s="123">
        <v>7.85</v>
      </c>
      <c r="L24" s="123">
        <v>1.85</v>
      </c>
      <c r="M24" s="123">
        <v>3</v>
      </c>
      <c r="N24" s="123">
        <v>7.25</v>
      </c>
      <c r="O24" s="123">
        <v>3</v>
      </c>
      <c r="P24" s="124">
        <v>56.545</v>
      </c>
    </row>
    <row r="25" spans="1:16" ht="16.5" outlineLevel="1">
      <c r="A25" s="132" t="s">
        <v>48</v>
      </c>
      <c r="B25" s="132"/>
      <c r="C25" s="133" t="s">
        <v>369</v>
      </c>
      <c r="D25" s="142"/>
      <c r="E25" s="116">
        <v>0.4</v>
      </c>
      <c r="F25" s="117"/>
      <c r="G25" s="117">
        <v>1</v>
      </c>
      <c r="H25" s="117">
        <v>0.5</v>
      </c>
      <c r="I25" s="117"/>
      <c r="J25" s="117"/>
      <c r="K25" s="117"/>
      <c r="L25" s="117"/>
      <c r="M25" s="117"/>
      <c r="N25" s="117"/>
      <c r="O25" s="117"/>
      <c r="P25" s="118">
        <v>1.9</v>
      </c>
    </row>
    <row r="26" spans="1:16" ht="16.5" outlineLevel="1">
      <c r="A26" s="134"/>
      <c r="B26" s="136"/>
      <c r="C26" s="135" t="s">
        <v>212</v>
      </c>
      <c r="D26" s="143"/>
      <c r="E26" s="119">
        <v>0.75</v>
      </c>
      <c r="F26" s="120"/>
      <c r="G26" s="120"/>
      <c r="H26" s="120">
        <v>0.2</v>
      </c>
      <c r="I26" s="120"/>
      <c r="J26" s="120"/>
      <c r="K26" s="120"/>
      <c r="L26" s="120"/>
      <c r="M26" s="120"/>
      <c r="N26" s="120"/>
      <c r="O26" s="120"/>
      <c r="P26" s="121">
        <v>0.95</v>
      </c>
    </row>
    <row r="27" spans="1:16" ht="16.5" outlineLevel="1">
      <c r="A27" s="134"/>
      <c r="B27" s="136"/>
      <c r="C27" s="135" t="s">
        <v>69</v>
      </c>
      <c r="D27" s="143"/>
      <c r="E27" s="119">
        <v>0.2</v>
      </c>
      <c r="F27" s="120"/>
      <c r="G27" s="120"/>
      <c r="H27" s="120">
        <v>0.13</v>
      </c>
      <c r="I27" s="120"/>
      <c r="J27" s="120"/>
      <c r="K27" s="120"/>
      <c r="L27" s="120"/>
      <c r="M27" s="120"/>
      <c r="N27" s="120"/>
      <c r="O27" s="120"/>
      <c r="P27" s="121">
        <v>0.33</v>
      </c>
    </row>
    <row r="28" spans="1:16" ht="16.5" outlineLevel="1">
      <c r="A28" s="134"/>
      <c r="B28" s="136"/>
      <c r="C28" s="135" t="s">
        <v>67</v>
      </c>
      <c r="D28" s="143"/>
      <c r="E28" s="119">
        <v>0.05</v>
      </c>
      <c r="F28" s="120"/>
      <c r="G28" s="120">
        <v>0.6</v>
      </c>
      <c r="H28" s="120">
        <v>0.95</v>
      </c>
      <c r="I28" s="120"/>
      <c r="J28" s="120"/>
      <c r="K28" s="120"/>
      <c r="L28" s="120"/>
      <c r="M28" s="120"/>
      <c r="N28" s="120"/>
      <c r="O28" s="120"/>
      <c r="P28" s="121">
        <v>1.6</v>
      </c>
    </row>
    <row r="29" spans="1:16" ht="16.5" outlineLevel="1">
      <c r="A29" s="134"/>
      <c r="B29" s="136"/>
      <c r="C29" s="135" t="s">
        <v>153</v>
      </c>
      <c r="D29" s="143"/>
      <c r="E29" s="119">
        <v>0.2</v>
      </c>
      <c r="F29" s="120">
        <v>0.6</v>
      </c>
      <c r="G29" s="120"/>
      <c r="H29" s="120">
        <v>0.23</v>
      </c>
      <c r="I29" s="120"/>
      <c r="J29" s="120"/>
      <c r="K29" s="120"/>
      <c r="L29" s="120"/>
      <c r="M29" s="120"/>
      <c r="N29" s="120"/>
      <c r="O29" s="120"/>
      <c r="P29" s="121">
        <v>1.03</v>
      </c>
    </row>
    <row r="30" spans="1:16" ht="16.5" outlineLevel="1">
      <c r="A30" s="134"/>
      <c r="B30" s="136"/>
      <c r="C30" s="135" t="s">
        <v>49</v>
      </c>
      <c r="D30" s="143"/>
      <c r="E30" s="119">
        <v>0.30000000000000004</v>
      </c>
      <c r="F30" s="120">
        <v>0.75</v>
      </c>
      <c r="G30" s="120">
        <v>0.75</v>
      </c>
      <c r="H30" s="120">
        <v>0.87</v>
      </c>
      <c r="I30" s="120"/>
      <c r="J30" s="120"/>
      <c r="K30" s="120"/>
      <c r="L30" s="120"/>
      <c r="M30" s="120"/>
      <c r="N30" s="120">
        <v>2</v>
      </c>
      <c r="O30" s="120"/>
      <c r="P30" s="121">
        <v>4.67</v>
      </c>
    </row>
    <row r="31" spans="1:16" ht="16.5" outlineLevel="1">
      <c r="A31" s="134"/>
      <c r="B31" s="136"/>
      <c r="C31" s="135" t="s">
        <v>398</v>
      </c>
      <c r="D31" s="143"/>
      <c r="E31" s="119">
        <v>0.30000000000000004</v>
      </c>
      <c r="F31" s="120"/>
      <c r="G31" s="120">
        <v>0.8</v>
      </c>
      <c r="H31" s="120">
        <v>1</v>
      </c>
      <c r="I31" s="120"/>
      <c r="J31" s="120"/>
      <c r="K31" s="120"/>
      <c r="L31" s="120"/>
      <c r="M31" s="120"/>
      <c r="N31" s="120"/>
      <c r="O31" s="120"/>
      <c r="P31" s="121">
        <v>2.1</v>
      </c>
    </row>
    <row r="32" spans="1:16" ht="16.5" outlineLevel="1">
      <c r="A32" s="134"/>
      <c r="B32" s="136"/>
      <c r="C32" s="135" t="s">
        <v>157</v>
      </c>
      <c r="D32" s="143"/>
      <c r="E32" s="119"/>
      <c r="F32" s="120">
        <v>0.25</v>
      </c>
      <c r="G32" s="120"/>
      <c r="H32" s="120">
        <v>0.6300000000000001</v>
      </c>
      <c r="I32" s="120"/>
      <c r="J32" s="120"/>
      <c r="K32" s="120"/>
      <c r="L32" s="120"/>
      <c r="M32" s="120"/>
      <c r="N32" s="120"/>
      <c r="O32" s="120"/>
      <c r="P32" s="121">
        <v>0.8800000000000001</v>
      </c>
    </row>
    <row r="33" spans="1:16" ht="16.5" outlineLevel="1">
      <c r="A33" s="134"/>
      <c r="B33" s="136"/>
      <c r="C33" s="135" t="s">
        <v>84</v>
      </c>
      <c r="D33" s="143"/>
      <c r="E33" s="119">
        <v>0.4</v>
      </c>
      <c r="F33" s="120"/>
      <c r="G33" s="120">
        <v>0.8</v>
      </c>
      <c r="H33" s="120"/>
      <c r="I33" s="120"/>
      <c r="J33" s="120"/>
      <c r="K33" s="120"/>
      <c r="L33" s="120"/>
      <c r="M33" s="120"/>
      <c r="N33" s="120"/>
      <c r="O33" s="120"/>
      <c r="P33" s="121">
        <v>1.2000000000000002</v>
      </c>
    </row>
    <row r="34" spans="1:16" ht="16.5" outlineLevel="1">
      <c r="A34" s="134"/>
      <c r="B34" s="136"/>
      <c r="C34" s="135" t="s">
        <v>85</v>
      </c>
      <c r="D34" s="143"/>
      <c r="E34" s="119"/>
      <c r="F34" s="120">
        <v>0.05</v>
      </c>
      <c r="G34" s="120"/>
      <c r="H34" s="120">
        <v>0.48000000000000004</v>
      </c>
      <c r="I34" s="120"/>
      <c r="J34" s="120"/>
      <c r="K34" s="120"/>
      <c r="L34" s="120"/>
      <c r="M34" s="120"/>
      <c r="N34" s="120"/>
      <c r="O34" s="120"/>
      <c r="P34" s="121">
        <v>0.53</v>
      </c>
    </row>
    <row r="35" spans="1:16" ht="16.5" outlineLevel="1">
      <c r="A35" s="134"/>
      <c r="B35" s="136"/>
      <c r="C35" s="135" t="s">
        <v>66</v>
      </c>
      <c r="D35" s="143"/>
      <c r="E35" s="119">
        <v>0.2</v>
      </c>
      <c r="F35" s="120"/>
      <c r="G35" s="120"/>
      <c r="H35" s="120">
        <v>0.15</v>
      </c>
      <c r="I35" s="120"/>
      <c r="J35" s="120"/>
      <c r="K35" s="120"/>
      <c r="L35" s="120"/>
      <c r="M35" s="120"/>
      <c r="N35" s="120"/>
      <c r="O35" s="120"/>
      <c r="P35" s="121">
        <v>0.35</v>
      </c>
    </row>
    <row r="36" spans="1:16" ht="16.5" outlineLevel="1">
      <c r="A36" s="134"/>
      <c r="B36" s="136"/>
      <c r="C36" s="135" t="s">
        <v>65</v>
      </c>
      <c r="D36" s="143"/>
      <c r="E36" s="119">
        <v>0.25</v>
      </c>
      <c r="F36" s="120"/>
      <c r="G36" s="120"/>
      <c r="H36" s="120">
        <v>1.6500000000000001</v>
      </c>
      <c r="I36" s="120"/>
      <c r="J36" s="120"/>
      <c r="K36" s="120"/>
      <c r="L36" s="120"/>
      <c r="M36" s="120"/>
      <c r="N36" s="120"/>
      <c r="O36" s="120"/>
      <c r="P36" s="121">
        <v>1.9000000000000001</v>
      </c>
    </row>
    <row r="37" spans="1:16" ht="16.5" outlineLevel="1">
      <c r="A37" s="134"/>
      <c r="B37" s="136"/>
      <c r="C37" s="135" t="s">
        <v>50</v>
      </c>
      <c r="D37" s="143"/>
      <c r="E37" s="119">
        <v>0.2</v>
      </c>
      <c r="F37" s="120"/>
      <c r="G37" s="120"/>
      <c r="H37" s="120">
        <v>1.9700000000000006</v>
      </c>
      <c r="I37" s="120"/>
      <c r="J37" s="120"/>
      <c r="K37" s="120"/>
      <c r="L37" s="120"/>
      <c r="M37" s="120"/>
      <c r="N37" s="120"/>
      <c r="O37" s="120"/>
      <c r="P37" s="121">
        <v>2.170000000000001</v>
      </c>
    </row>
    <row r="38" spans="1:16" ht="16.5" outlineLevel="1">
      <c r="A38" s="134"/>
      <c r="B38" s="136"/>
      <c r="C38" s="135" t="s">
        <v>52</v>
      </c>
      <c r="D38" s="143"/>
      <c r="E38" s="119">
        <v>0.85</v>
      </c>
      <c r="F38" s="120">
        <v>0.4</v>
      </c>
      <c r="G38" s="120"/>
      <c r="H38" s="120">
        <v>0.8600000000000001</v>
      </c>
      <c r="I38" s="120"/>
      <c r="J38" s="120"/>
      <c r="K38" s="120"/>
      <c r="L38" s="120"/>
      <c r="M38" s="120"/>
      <c r="N38" s="120"/>
      <c r="O38" s="120"/>
      <c r="P38" s="121">
        <v>2.1100000000000003</v>
      </c>
    </row>
    <row r="39" spans="1:16" ht="16.5" outlineLevel="1">
      <c r="A39" s="134"/>
      <c r="B39" s="136"/>
      <c r="C39" s="136" t="s">
        <v>526</v>
      </c>
      <c r="D39" s="144"/>
      <c r="E39" s="119"/>
      <c r="F39" s="120"/>
      <c r="G39" s="120">
        <v>0.6</v>
      </c>
      <c r="H39" s="120">
        <v>0.045</v>
      </c>
      <c r="I39" s="120"/>
      <c r="J39" s="120"/>
      <c r="K39" s="120"/>
      <c r="L39" s="120"/>
      <c r="M39" s="120"/>
      <c r="N39" s="120"/>
      <c r="O39" s="120"/>
      <c r="P39" s="121">
        <v>0.645</v>
      </c>
    </row>
    <row r="40" spans="1:16" ht="16.5" outlineLevel="1">
      <c r="A40" s="134"/>
      <c r="B40" s="136"/>
      <c r="C40" s="135" t="s">
        <v>104</v>
      </c>
      <c r="D40" s="143"/>
      <c r="E40" s="119"/>
      <c r="F40" s="120"/>
      <c r="G40" s="120"/>
      <c r="H40" s="120">
        <v>0.12000000000000001</v>
      </c>
      <c r="I40" s="120"/>
      <c r="J40" s="120"/>
      <c r="K40" s="120"/>
      <c r="L40" s="120"/>
      <c r="M40" s="120"/>
      <c r="N40" s="120"/>
      <c r="O40" s="120"/>
      <c r="P40" s="121">
        <v>0.12000000000000001</v>
      </c>
    </row>
    <row r="41" spans="1:16" ht="16.5" outlineLevel="1">
      <c r="A41" s="134"/>
      <c r="B41" s="136"/>
      <c r="C41" s="135" t="s">
        <v>58</v>
      </c>
      <c r="D41" s="143"/>
      <c r="E41" s="119">
        <v>0.5</v>
      </c>
      <c r="F41" s="120"/>
      <c r="G41" s="120">
        <v>0.30000000000000004</v>
      </c>
      <c r="H41" s="120">
        <v>1.11</v>
      </c>
      <c r="I41" s="120"/>
      <c r="J41" s="120"/>
      <c r="K41" s="120"/>
      <c r="L41" s="120"/>
      <c r="M41" s="120"/>
      <c r="N41" s="120"/>
      <c r="O41" s="120"/>
      <c r="P41" s="121">
        <v>1.9100000000000001</v>
      </c>
    </row>
    <row r="42" spans="1:16" ht="16.5" outlineLevel="1">
      <c r="A42" s="134"/>
      <c r="B42" s="136"/>
      <c r="C42" s="135" t="s">
        <v>163</v>
      </c>
      <c r="D42" s="143"/>
      <c r="E42" s="119"/>
      <c r="F42" s="120"/>
      <c r="G42" s="120"/>
      <c r="H42" s="120">
        <v>0.65</v>
      </c>
      <c r="I42" s="120"/>
      <c r="J42" s="120"/>
      <c r="K42" s="120"/>
      <c r="L42" s="120"/>
      <c r="M42" s="120"/>
      <c r="N42" s="120"/>
      <c r="O42" s="120"/>
      <c r="P42" s="121">
        <v>0.65</v>
      </c>
    </row>
    <row r="43" spans="1:16" ht="16.5" outlineLevel="1">
      <c r="A43" s="134"/>
      <c r="B43" s="136"/>
      <c r="C43" s="135" t="s">
        <v>164</v>
      </c>
      <c r="D43" s="143"/>
      <c r="E43" s="119">
        <v>0.12000000000000001</v>
      </c>
      <c r="F43" s="120"/>
      <c r="G43" s="120"/>
      <c r="H43" s="120"/>
      <c r="I43" s="120"/>
      <c r="J43" s="120"/>
      <c r="K43" s="120"/>
      <c r="L43" s="120"/>
      <c r="M43" s="120"/>
      <c r="N43" s="120"/>
      <c r="O43" s="120"/>
      <c r="P43" s="121">
        <v>0.12000000000000001</v>
      </c>
    </row>
    <row r="44" spans="1:16" ht="16.5" outlineLevel="1">
      <c r="A44" s="134"/>
      <c r="B44" s="136"/>
      <c r="C44" s="135" t="s">
        <v>59</v>
      </c>
      <c r="D44" s="143"/>
      <c r="E44" s="119">
        <v>1.25</v>
      </c>
      <c r="F44" s="120">
        <v>0.45000000000000007</v>
      </c>
      <c r="G44" s="120"/>
      <c r="H44" s="120">
        <v>0.43000000000000005</v>
      </c>
      <c r="I44" s="120"/>
      <c r="J44" s="120"/>
      <c r="K44" s="120"/>
      <c r="L44" s="120"/>
      <c r="M44" s="120"/>
      <c r="N44" s="120"/>
      <c r="O44" s="120"/>
      <c r="P44" s="121">
        <v>2.1300000000000003</v>
      </c>
    </row>
    <row r="45" spans="1:16" ht="16.5" outlineLevel="1">
      <c r="A45" s="134"/>
      <c r="B45" s="136"/>
      <c r="C45" s="135" t="s">
        <v>166</v>
      </c>
      <c r="D45" s="143"/>
      <c r="E45" s="119">
        <v>0.7</v>
      </c>
      <c r="F45" s="120"/>
      <c r="G45" s="120">
        <v>1.06</v>
      </c>
      <c r="H45" s="120">
        <v>2.06</v>
      </c>
      <c r="I45" s="120"/>
      <c r="J45" s="120"/>
      <c r="K45" s="120"/>
      <c r="L45" s="120"/>
      <c r="M45" s="120"/>
      <c r="N45" s="120"/>
      <c r="O45" s="120"/>
      <c r="P45" s="121">
        <v>3.8200000000000003</v>
      </c>
    </row>
    <row r="46" spans="1:16" ht="16.5" outlineLevel="1">
      <c r="A46" s="134"/>
      <c r="B46" s="136"/>
      <c r="C46" s="135" t="s">
        <v>63</v>
      </c>
      <c r="D46" s="143"/>
      <c r="E46" s="119">
        <v>0.35</v>
      </c>
      <c r="F46" s="120"/>
      <c r="G46" s="120"/>
      <c r="H46" s="120">
        <v>1.5</v>
      </c>
      <c r="I46" s="120"/>
      <c r="J46" s="120"/>
      <c r="K46" s="120"/>
      <c r="L46" s="120"/>
      <c r="M46" s="120"/>
      <c r="N46" s="120"/>
      <c r="O46" s="120"/>
      <c r="P46" s="121">
        <v>1.85</v>
      </c>
    </row>
    <row r="47" spans="1:16" ht="26.25" customHeight="1">
      <c r="A47" s="114" t="s">
        <v>70</v>
      </c>
      <c r="B47" s="139"/>
      <c r="C47" s="115"/>
      <c r="D47" s="145"/>
      <c r="E47" s="122">
        <v>7.0200000000000005</v>
      </c>
      <c r="F47" s="123">
        <v>2.5000000000000004</v>
      </c>
      <c r="G47" s="123">
        <v>5.91</v>
      </c>
      <c r="H47" s="123">
        <v>15.535</v>
      </c>
      <c r="I47" s="123"/>
      <c r="J47" s="123"/>
      <c r="K47" s="123"/>
      <c r="L47" s="123"/>
      <c r="M47" s="123"/>
      <c r="N47" s="123">
        <v>2</v>
      </c>
      <c r="O47" s="123"/>
      <c r="P47" s="124">
        <v>32.965</v>
      </c>
    </row>
    <row r="48" spans="1:16" ht="27.75" customHeight="1">
      <c r="A48" s="112" t="s">
        <v>9</v>
      </c>
      <c r="B48" s="140"/>
      <c r="C48" s="113"/>
      <c r="D48" s="146"/>
      <c r="E48" s="125">
        <v>14.839999999999998</v>
      </c>
      <c r="F48" s="126">
        <v>9.4</v>
      </c>
      <c r="G48" s="126">
        <v>13.570000000000002</v>
      </c>
      <c r="H48" s="126">
        <v>23.225</v>
      </c>
      <c r="I48" s="126">
        <v>1.8</v>
      </c>
      <c r="J48" s="126">
        <v>1.725</v>
      </c>
      <c r="K48" s="126">
        <v>7.85</v>
      </c>
      <c r="L48" s="126">
        <v>1.85</v>
      </c>
      <c r="M48" s="126">
        <v>3</v>
      </c>
      <c r="N48" s="126">
        <v>9.25</v>
      </c>
      <c r="O48" s="126">
        <v>3</v>
      </c>
      <c r="P48" s="127">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C17" sqref="C17:G20"/>
    </sheetView>
  </sheetViews>
  <sheetFormatPr defaultColWidth="9.140625" defaultRowHeight="12.75" outlineLevelRow="1" outlineLevelCol="1"/>
  <cols>
    <col min="1" max="1" width="18.140625" style="0" customWidth="1"/>
    <col min="2" max="2" width="13.57421875" style="0" customWidth="1" outlineLevel="1"/>
    <col min="3" max="3" width="11.57421875" style="93" customWidth="1"/>
    <col min="4" max="5" width="15.7109375" style="93"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159" t="s">
        <v>545</v>
      </c>
      <c r="B1" s="160" t="s">
        <v>539</v>
      </c>
      <c r="C1" s="161" t="s">
        <v>540</v>
      </c>
      <c r="D1" s="162" t="s">
        <v>543</v>
      </c>
      <c r="E1" s="160" t="s">
        <v>542</v>
      </c>
      <c r="F1" s="161" t="s">
        <v>541</v>
      </c>
      <c r="G1" s="162" t="s">
        <v>544</v>
      </c>
      <c r="H1" s="163" t="s">
        <v>9</v>
      </c>
    </row>
    <row r="2" spans="1:8" ht="18">
      <c r="A2" s="170" t="s">
        <v>528</v>
      </c>
      <c r="B2" s="171">
        <v>35</v>
      </c>
      <c r="C2" s="172">
        <v>7.82</v>
      </c>
      <c r="D2" s="173">
        <f>(C2)/B2</f>
        <v>0.22342857142857145</v>
      </c>
      <c r="E2" s="174">
        <v>32</v>
      </c>
      <c r="F2" s="172">
        <v>7.0200000000000005</v>
      </c>
      <c r="G2" s="173">
        <f>(F2)/E2</f>
        <v>0.21937500000000001</v>
      </c>
      <c r="H2" s="175">
        <v>14.839999999999998</v>
      </c>
    </row>
    <row r="3" spans="1:8" ht="18">
      <c r="A3" s="176" t="s">
        <v>529</v>
      </c>
      <c r="B3" s="511">
        <v>34</v>
      </c>
      <c r="C3" s="177">
        <v>6.9</v>
      </c>
      <c r="D3" s="509">
        <f>(C3+C4)/B3</f>
        <v>0.42823529411764705</v>
      </c>
      <c r="E3" s="507">
        <v>23</v>
      </c>
      <c r="F3" s="177">
        <v>2.5000000000000004</v>
      </c>
      <c r="G3" s="509">
        <f>(F3+F4)/E3</f>
        <v>0.3656521739130435</v>
      </c>
      <c r="H3" s="178">
        <v>9.4</v>
      </c>
    </row>
    <row r="4" spans="1:8" ht="18">
      <c r="A4" s="176" t="s">
        <v>530</v>
      </c>
      <c r="B4" s="512"/>
      <c r="C4" s="177">
        <v>7.66</v>
      </c>
      <c r="D4" s="510"/>
      <c r="E4" s="508"/>
      <c r="F4" s="177">
        <v>5.91</v>
      </c>
      <c r="G4" s="510"/>
      <c r="H4" s="178">
        <v>13.570000000000002</v>
      </c>
    </row>
    <row r="5" spans="1:8" ht="18.75" thickBot="1">
      <c r="A5" s="179" t="s">
        <v>547</v>
      </c>
      <c r="B5" s="180">
        <v>26</v>
      </c>
      <c r="C5" s="181">
        <v>7.6899999999999995</v>
      </c>
      <c r="D5" s="182">
        <f>(C5/0.55)/B5</f>
        <v>0.5377622377622377</v>
      </c>
      <c r="E5" s="183">
        <v>73</v>
      </c>
      <c r="F5" s="181">
        <v>15.535</v>
      </c>
      <c r="G5" s="182">
        <f>(F5/0.55)/E5</f>
        <v>0.3869240348692403</v>
      </c>
      <c r="H5" s="184">
        <v>23.225</v>
      </c>
    </row>
    <row r="6" spans="1:8" ht="18" hidden="1" outlineLevel="1">
      <c r="A6" s="164" t="s">
        <v>532</v>
      </c>
      <c r="B6" s="165"/>
      <c r="C6" s="166">
        <v>1.8</v>
      </c>
      <c r="D6" s="167"/>
      <c r="E6" s="168"/>
      <c r="F6" s="166"/>
      <c r="G6" s="167"/>
      <c r="H6" s="169">
        <v>1.8</v>
      </c>
    </row>
    <row r="7" spans="1:8" ht="18" hidden="1" outlineLevel="1">
      <c r="A7" s="148" t="s">
        <v>538</v>
      </c>
      <c r="B7" s="151"/>
      <c r="C7" s="147">
        <v>1.725</v>
      </c>
      <c r="D7" s="150"/>
      <c r="E7" s="157"/>
      <c r="F7" s="147"/>
      <c r="G7" s="150"/>
      <c r="H7" s="155">
        <v>1.725</v>
      </c>
    </row>
    <row r="8" spans="1:8" ht="30" hidden="1" outlineLevel="1">
      <c r="A8" s="148" t="s">
        <v>533</v>
      </c>
      <c r="B8" s="151"/>
      <c r="C8" s="147">
        <v>7.85</v>
      </c>
      <c r="D8" s="150"/>
      <c r="E8" s="157"/>
      <c r="F8" s="147"/>
      <c r="G8" s="150"/>
      <c r="H8" s="155">
        <v>7.85</v>
      </c>
    </row>
    <row r="9" spans="1:8" ht="18" hidden="1" outlineLevel="1">
      <c r="A9" s="148" t="s">
        <v>534</v>
      </c>
      <c r="B9" s="151"/>
      <c r="C9" s="147">
        <v>1.85</v>
      </c>
      <c r="D9" s="150"/>
      <c r="E9" s="157"/>
      <c r="F9" s="147"/>
      <c r="G9" s="150"/>
      <c r="H9" s="155">
        <v>1.85</v>
      </c>
    </row>
    <row r="10" spans="1:8" ht="18" hidden="1" outlineLevel="1">
      <c r="A10" s="148" t="s">
        <v>535</v>
      </c>
      <c r="B10" s="151"/>
      <c r="C10" s="147">
        <v>3</v>
      </c>
      <c r="D10" s="150"/>
      <c r="E10" s="157"/>
      <c r="F10" s="147"/>
      <c r="G10" s="150"/>
      <c r="H10" s="155">
        <v>3</v>
      </c>
    </row>
    <row r="11" spans="1:8" ht="18" hidden="1" outlineLevel="1">
      <c r="A11" s="148" t="s">
        <v>537</v>
      </c>
      <c r="B11" s="151"/>
      <c r="C11" s="147">
        <v>7.25</v>
      </c>
      <c r="D11" s="150"/>
      <c r="E11" s="157"/>
      <c r="F11" s="147">
        <v>2</v>
      </c>
      <c r="G11" s="150"/>
      <c r="H11" s="155">
        <v>9.25</v>
      </c>
    </row>
    <row r="12" spans="1:8" ht="18" hidden="1" outlineLevel="1">
      <c r="A12" s="148" t="s">
        <v>536</v>
      </c>
      <c r="B12" s="151"/>
      <c r="C12" s="147">
        <v>3</v>
      </c>
      <c r="D12" s="150"/>
      <c r="E12" s="157"/>
      <c r="F12" s="147"/>
      <c r="G12" s="150"/>
      <c r="H12" s="155">
        <v>3</v>
      </c>
    </row>
    <row r="13" spans="1:8" ht="18.75" hidden="1" outlineLevel="1" thickBot="1">
      <c r="A13" s="149" t="s">
        <v>9</v>
      </c>
      <c r="B13" s="152"/>
      <c r="C13" s="153">
        <v>56.545</v>
      </c>
      <c r="D13" s="154"/>
      <c r="E13" s="158"/>
      <c r="F13" s="153">
        <v>32.965</v>
      </c>
      <c r="G13" s="154"/>
      <c r="H13" s="156">
        <v>89.51</v>
      </c>
    </row>
    <row r="14" spans="1:13" ht="24.75" customHeight="1" collapsed="1">
      <c r="A14" s="185" t="s">
        <v>555</v>
      </c>
      <c r="J14" s="2" t="s">
        <v>6</v>
      </c>
      <c r="K14" s="2" t="s">
        <v>48</v>
      </c>
      <c r="L14" s="29" t="s">
        <v>12</v>
      </c>
      <c r="M14" s="69" t="s">
        <v>9</v>
      </c>
    </row>
    <row r="15" spans="1:13" ht="24.75" customHeight="1" thickBot="1">
      <c r="A15" s="185"/>
      <c r="J15" s="2"/>
      <c r="K15" s="2"/>
      <c r="L15" s="29"/>
      <c r="M15" s="69"/>
    </row>
    <row r="16" spans="1:13" ht="58.5" customHeight="1" thickBot="1">
      <c r="A16" s="159" t="s">
        <v>556</v>
      </c>
      <c r="B16" s="160" t="s">
        <v>539</v>
      </c>
      <c r="C16" s="161" t="s">
        <v>540</v>
      </c>
      <c r="D16" s="162" t="s">
        <v>543</v>
      </c>
      <c r="E16" s="160" t="s">
        <v>542</v>
      </c>
      <c r="F16" s="161" t="s">
        <v>541</v>
      </c>
      <c r="G16" s="162" t="s">
        <v>544</v>
      </c>
      <c r="H16" s="163" t="s">
        <v>9</v>
      </c>
      <c r="J16" s="2" t="s">
        <v>14</v>
      </c>
      <c r="K16" s="71">
        <v>6.37</v>
      </c>
      <c r="L16" s="72">
        <v>6.912999999999999</v>
      </c>
      <c r="M16" s="70">
        <v>13.283</v>
      </c>
    </row>
    <row r="17" spans="1:13" ht="18">
      <c r="A17" s="170" t="s">
        <v>528</v>
      </c>
      <c r="B17" s="171">
        <v>33</v>
      </c>
      <c r="C17" s="172">
        <v>6.912999999999999</v>
      </c>
      <c r="D17" s="173">
        <f>(C17)/B17</f>
        <v>0.20948484848484847</v>
      </c>
      <c r="E17" s="174">
        <v>33</v>
      </c>
      <c r="F17" s="172">
        <v>6.37</v>
      </c>
      <c r="G17" s="173">
        <f>(F17)/E17</f>
        <v>0.19303030303030302</v>
      </c>
      <c r="H17" s="175">
        <f>F17+C17</f>
        <v>13.283</v>
      </c>
      <c r="J17" s="30" t="s">
        <v>27</v>
      </c>
      <c r="K17" s="86">
        <v>4.34</v>
      </c>
      <c r="L17" s="87">
        <v>8.78095</v>
      </c>
      <c r="M17" s="88">
        <v>13.12095</v>
      </c>
    </row>
    <row r="18" spans="1:13" ht="18">
      <c r="A18" s="176" t="s">
        <v>529</v>
      </c>
      <c r="B18" s="511">
        <v>35</v>
      </c>
      <c r="C18" s="177">
        <v>8.78095</v>
      </c>
      <c r="D18" s="509">
        <f>(C18+C19)/B18</f>
        <v>0.4320271428571429</v>
      </c>
      <c r="E18" s="507">
        <v>24</v>
      </c>
      <c r="F18" s="177">
        <v>4.34</v>
      </c>
      <c r="G18" s="509">
        <f>(F18+F19)/E18</f>
        <v>0.39166666666666666</v>
      </c>
      <c r="H18" s="178">
        <f aca="true" t="shared" si="0" ref="H18:H28">F18+C18</f>
        <v>13.12095</v>
      </c>
      <c r="J18" s="30" t="s">
        <v>22</v>
      </c>
      <c r="K18" s="86">
        <v>5.0600000000000005</v>
      </c>
      <c r="L18" s="87">
        <v>6.34</v>
      </c>
      <c r="M18" s="88">
        <v>11.4</v>
      </c>
    </row>
    <row r="19" spans="1:13" ht="18">
      <c r="A19" s="176" t="s">
        <v>530</v>
      </c>
      <c r="B19" s="512"/>
      <c r="C19" s="177">
        <v>6.34</v>
      </c>
      <c r="D19" s="510"/>
      <c r="E19" s="508"/>
      <c r="F19" s="177">
        <v>5.0600000000000005</v>
      </c>
      <c r="G19" s="510"/>
      <c r="H19" s="178">
        <f t="shared" si="0"/>
        <v>11.4</v>
      </c>
      <c r="J19" s="30" t="s">
        <v>87</v>
      </c>
      <c r="K19" s="86">
        <v>10.184999999999995</v>
      </c>
      <c r="L19" s="87">
        <v>5.680000000000001</v>
      </c>
      <c r="M19" s="88">
        <v>15.864999999999995</v>
      </c>
    </row>
    <row r="20" spans="1:13" ht="18.75" thickBot="1">
      <c r="A20" s="179" t="s">
        <v>547</v>
      </c>
      <c r="B20" s="180">
        <v>29</v>
      </c>
      <c r="C20" s="181">
        <v>5.680000000000001</v>
      </c>
      <c r="D20" s="182">
        <f>(C20/0.55)/B20</f>
        <v>0.3561128526645768</v>
      </c>
      <c r="E20" s="183">
        <v>63</v>
      </c>
      <c r="F20" s="181">
        <v>10.184999999999995</v>
      </c>
      <c r="G20" s="182">
        <f>(F20/0.55)/E20</f>
        <v>0.2939393939393938</v>
      </c>
      <c r="H20" s="184">
        <f t="shared" si="0"/>
        <v>15.864999999999995</v>
      </c>
      <c r="J20" s="30" t="s">
        <v>42</v>
      </c>
      <c r="K20" s="86"/>
      <c r="L20" s="87">
        <v>2.625</v>
      </c>
      <c r="M20" s="88">
        <v>2.625</v>
      </c>
    </row>
    <row r="21" spans="1:13" ht="18" hidden="1" outlineLevel="1">
      <c r="A21" s="164" t="s">
        <v>532</v>
      </c>
      <c r="B21" s="165"/>
      <c r="C21" s="166">
        <v>2.625</v>
      </c>
      <c r="D21" s="167"/>
      <c r="E21" s="168"/>
      <c r="F21" s="166"/>
      <c r="G21" s="167"/>
      <c r="H21" s="169">
        <f t="shared" si="0"/>
        <v>2.625</v>
      </c>
      <c r="J21" s="30" t="s">
        <v>45</v>
      </c>
      <c r="K21" s="86">
        <v>0</v>
      </c>
      <c r="L21" s="87">
        <v>3</v>
      </c>
      <c r="M21" s="88">
        <v>3</v>
      </c>
    </row>
    <row r="22" spans="1:13" ht="18" hidden="1" outlineLevel="1">
      <c r="A22" s="148" t="s">
        <v>538</v>
      </c>
      <c r="B22" s="151"/>
      <c r="C22" s="147">
        <v>3</v>
      </c>
      <c r="D22" s="150"/>
      <c r="E22" s="157"/>
      <c r="F22" s="147"/>
      <c r="G22" s="150"/>
      <c r="H22" s="155">
        <f t="shared" si="0"/>
        <v>3</v>
      </c>
      <c r="J22" s="30" t="s">
        <v>112</v>
      </c>
      <c r="K22" s="86"/>
      <c r="L22" s="87">
        <v>2.25</v>
      </c>
      <c r="M22" s="88">
        <v>2.25</v>
      </c>
    </row>
    <row r="23" spans="1:13" ht="30" hidden="1" outlineLevel="1">
      <c r="A23" s="148" t="s">
        <v>533</v>
      </c>
      <c r="B23" s="151"/>
      <c r="C23" s="147">
        <v>2.25</v>
      </c>
      <c r="D23" s="150"/>
      <c r="E23" s="157"/>
      <c r="F23" s="147"/>
      <c r="G23" s="150"/>
      <c r="H23" s="155">
        <f t="shared" si="0"/>
        <v>2.25</v>
      </c>
      <c r="J23" s="30" t="s">
        <v>77</v>
      </c>
      <c r="K23" s="86"/>
      <c r="L23" s="87">
        <v>3</v>
      </c>
      <c r="M23" s="88">
        <v>3</v>
      </c>
    </row>
    <row r="24" spans="1:13" ht="18" hidden="1" outlineLevel="1">
      <c r="A24" s="148" t="s">
        <v>534</v>
      </c>
      <c r="B24" s="151"/>
      <c r="C24" s="147">
        <v>3</v>
      </c>
      <c r="D24" s="150"/>
      <c r="E24" s="157"/>
      <c r="F24" s="147"/>
      <c r="G24" s="150"/>
      <c r="H24" s="155">
        <f t="shared" si="0"/>
        <v>3</v>
      </c>
      <c r="J24" s="30" t="s">
        <v>80</v>
      </c>
      <c r="K24" s="86"/>
      <c r="L24" s="87">
        <v>4.25</v>
      </c>
      <c r="M24" s="88">
        <v>4.25</v>
      </c>
    </row>
    <row r="25" spans="1:13" ht="18" hidden="1" outlineLevel="1">
      <c r="A25" s="148" t="s">
        <v>535</v>
      </c>
      <c r="B25" s="151"/>
      <c r="C25" s="147">
        <v>3</v>
      </c>
      <c r="D25" s="150"/>
      <c r="E25" s="157"/>
      <c r="F25" s="147"/>
      <c r="G25" s="150"/>
      <c r="H25" s="155">
        <f t="shared" si="0"/>
        <v>3</v>
      </c>
      <c r="J25" s="30" t="s">
        <v>81</v>
      </c>
      <c r="K25" s="86">
        <v>2</v>
      </c>
      <c r="L25" s="87">
        <v>6.565</v>
      </c>
      <c r="M25" s="88">
        <v>8.565000000000001</v>
      </c>
    </row>
    <row r="26" spans="1:13" ht="18" hidden="1" outlineLevel="1">
      <c r="A26" s="148" t="s">
        <v>537</v>
      </c>
      <c r="B26" s="151"/>
      <c r="C26" s="147">
        <v>6.565</v>
      </c>
      <c r="D26" s="150"/>
      <c r="E26" s="157"/>
      <c r="F26" s="147">
        <v>2</v>
      </c>
      <c r="G26" s="150"/>
      <c r="H26" s="155">
        <f t="shared" si="0"/>
        <v>8.565000000000001</v>
      </c>
      <c r="J26" s="30" t="s">
        <v>515</v>
      </c>
      <c r="K26" s="86"/>
      <c r="L26" s="87">
        <v>3</v>
      </c>
      <c r="M26" s="88">
        <v>3</v>
      </c>
    </row>
    <row r="27" spans="1:13" ht="18" hidden="1" outlineLevel="1">
      <c r="A27" s="148" t="s">
        <v>536</v>
      </c>
      <c r="B27" s="151"/>
      <c r="C27" s="147">
        <v>4.25</v>
      </c>
      <c r="D27" s="150"/>
      <c r="E27" s="157"/>
      <c r="F27" s="147"/>
      <c r="G27" s="150"/>
      <c r="H27" s="155">
        <f t="shared" si="0"/>
        <v>4.25</v>
      </c>
      <c r="J27" s="67" t="s">
        <v>9</v>
      </c>
      <c r="K27" s="89">
        <v>27.955</v>
      </c>
      <c r="L27" s="90">
        <v>52.403949999999995</v>
      </c>
      <c r="M27" s="91">
        <v>80.35895</v>
      </c>
    </row>
    <row r="28" spans="1:8" ht="18.75" hidden="1" outlineLevel="1" thickBot="1">
      <c r="A28" s="149" t="s">
        <v>9</v>
      </c>
      <c r="B28" s="152"/>
      <c r="C28" s="153">
        <f>SUM(C17:C27)</f>
        <v>52.403949999999995</v>
      </c>
      <c r="D28" s="154"/>
      <c r="E28" s="158"/>
      <c r="F28" s="153">
        <f>SUM(F17:F27)</f>
        <v>27.955</v>
      </c>
      <c r="G28" s="154"/>
      <c r="H28" s="156">
        <f t="shared" si="0"/>
        <v>80.35895</v>
      </c>
    </row>
    <row r="29" ht="25.5" customHeight="1" collapsed="1">
      <c r="A29" s="185" t="s">
        <v>555</v>
      </c>
    </row>
    <row r="31" ht="13.5" thickBot="1"/>
    <row r="32" spans="1:8" ht="58.5" customHeight="1" thickBot="1">
      <c r="A32" s="159" t="s">
        <v>546</v>
      </c>
      <c r="B32" s="160" t="s">
        <v>539</v>
      </c>
      <c r="C32" s="161" t="s">
        <v>540</v>
      </c>
      <c r="D32" s="162" t="s">
        <v>543</v>
      </c>
      <c r="E32" s="160" t="s">
        <v>542</v>
      </c>
      <c r="F32" s="161" t="s">
        <v>541</v>
      </c>
      <c r="G32" s="162" t="s">
        <v>544</v>
      </c>
      <c r="H32" s="163" t="s">
        <v>9</v>
      </c>
    </row>
    <row r="33" spans="1:8" ht="18">
      <c r="A33" s="170" t="s">
        <v>528</v>
      </c>
      <c r="B33" s="171">
        <v>32</v>
      </c>
      <c r="C33" s="172">
        <v>6.363000000000001</v>
      </c>
      <c r="D33" s="173">
        <f>(C33)/B33</f>
        <v>0.19884375000000004</v>
      </c>
      <c r="E33" s="174">
        <v>34</v>
      </c>
      <c r="F33" s="172">
        <v>6.47</v>
      </c>
      <c r="G33" s="173">
        <f>(F33)/E33</f>
        <v>0.1902941176470588</v>
      </c>
      <c r="H33" s="175">
        <f>F33+C33</f>
        <v>12.833000000000002</v>
      </c>
    </row>
    <row r="34" spans="1:8" ht="18">
      <c r="A34" s="176" t="s">
        <v>529</v>
      </c>
      <c r="B34" s="511">
        <v>36</v>
      </c>
      <c r="C34" s="177">
        <v>8.78095</v>
      </c>
      <c r="D34" s="509">
        <f>(C34+C35)/B34</f>
        <v>0.4361375</v>
      </c>
      <c r="E34" s="507">
        <v>25</v>
      </c>
      <c r="F34" s="177">
        <v>4.49</v>
      </c>
      <c r="G34" s="509">
        <f>(F34+F35)/E34</f>
        <v>0.392</v>
      </c>
      <c r="H34" s="178">
        <f aca="true" t="shared" si="1" ref="H34:H44">F34+C34</f>
        <v>13.270950000000001</v>
      </c>
    </row>
    <row r="35" spans="1:8" ht="18">
      <c r="A35" s="176" t="s">
        <v>530</v>
      </c>
      <c r="B35" s="512"/>
      <c r="C35" s="177">
        <v>6.92</v>
      </c>
      <c r="D35" s="510"/>
      <c r="E35" s="508"/>
      <c r="F35" s="177">
        <v>5.310000000000001</v>
      </c>
      <c r="G35" s="510"/>
      <c r="H35" s="178">
        <f t="shared" si="1"/>
        <v>12.23</v>
      </c>
    </row>
    <row r="36" spans="1:8" ht="18.75" thickBot="1">
      <c r="A36" s="179" t="s">
        <v>547</v>
      </c>
      <c r="B36" s="180">
        <v>29</v>
      </c>
      <c r="C36" s="181">
        <v>5.680000000000001</v>
      </c>
      <c r="D36" s="182">
        <f>(C36/0.55)/B36</f>
        <v>0.3561128526645768</v>
      </c>
      <c r="E36" s="183">
        <v>64</v>
      </c>
      <c r="F36" s="181">
        <v>10.084999999999996</v>
      </c>
      <c r="G36" s="182">
        <f>(F36/0.55)/E36</f>
        <v>0.28650568181818165</v>
      </c>
      <c r="H36" s="184">
        <f t="shared" si="1"/>
        <v>15.764999999999997</v>
      </c>
    </row>
    <row r="37" spans="1:8" ht="18" hidden="1" outlineLevel="1">
      <c r="A37" s="164" t="s">
        <v>532</v>
      </c>
      <c r="B37" s="165"/>
      <c r="C37" s="166">
        <v>2.625</v>
      </c>
      <c r="D37" s="167"/>
      <c r="E37" s="168"/>
      <c r="F37" s="166"/>
      <c r="G37" s="167"/>
      <c r="H37" s="169">
        <f t="shared" si="1"/>
        <v>2.625</v>
      </c>
    </row>
    <row r="38" spans="1:8" ht="18" hidden="1" outlineLevel="1">
      <c r="A38" s="148" t="s">
        <v>538</v>
      </c>
      <c r="B38" s="151"/>
      <c r="C38" s="147">
        <v>3</v>
      </c>
      <c r="D38" s="150"/>
      <c r="E38" s="157"/>
      <c r="F38" s="147"/>
      <c r="G38" s="150"/>
      <c r="H38" s="155">
        <f t="shared" si="1"/>
        <v>3</v>
      </c>
    </row>
    <row r="39" spans="1:8" ht="30" hidden="1" outlineLevel="1">
      <c r="A39" s="148" t="s">
        <v>533</v>
      </c>
      <c r="B39" s="151"/>
      <c r="C39" s="147">
        <v>2.25</v>
      </c>
      <c r="D39" s="150"/>
      <c r="E39" s="157"/>
      <c r="F39" s="147"/>
      <c r="G39" s="150"/>
      <c r="H39" s="155">
        <f t="shared" si="1"/>
        <v>2.25</v>
      </c>
    </row>
    <row r="40" spans="1:8" ht="18" hidden="1" outlineLevel="1">
      <c r="A40" s="148" t="s">
        <v>534</v>
      </c>
      <c r="B40" s="151"/>
      <c r="C40" s="147">
        <v>3</v>
      </c>
      <c r="D40" s="150"/>
      <c r="E40" s="157"/>
      <c r="F40" s="147"/>
      <c r="G40" s="150"/>
      <c r="H40" s="155">
        <f t="shared" si="1"/>
        <v>3</v>
      </c>
    </row>
    <row r="41" spans="1:8" ht="18" hidden="1" outlineLevel="1">
      <c r="A41" s="148" t="s">
        <v>535</v>
      </c>
      <c r="B41" s="151"/>
      <c r="C41" s="147">
        <v>3</v>
      </c>
      <c r="D41" s="150"/>
      <c r="E41" s="157"/>
      <c r="F41" s="147"/>
      <c r="G41" s="150"/>
      <c r="H41" s="155">
        <f t="shared" si="1"/>
        <v>3</v>
      </c>
    </row>
    <row r="42" spans="1:8" ht="18" hidden="1" outlineLevel="1">
      <c r="A42" s="148" t="s">
        <v>537</v>
      </c>
      <c r="B42" s="151"/>
      <c r="C42" s="147">
        <v>6.565</v>
      </c>
      <c r="D42" s="150"/>
      <c r="E42" s="157"/>
      <c r="F42" s="147">
        <v>2</v>
      </c>
      <c r="G42" s="150"/>
      <c r="H42" s="155">
        <f t="shared" si="1"/>
        <v>8.565000000000001</v>
      </c>
    </row>
    <row r="43" spans="1:8" ht="18" hidden="1" outlineLevel="1">
      <c r="A43" s="148" t="s">
        <v>536</v>
      </c>
      <c r="B43" s="151"/>
      <c r="C43" s="147">
        <v>4.25</v>
      </c>
      <c r="D43" s="150"/>
      <c r="E43" s="157"/>
      <c r="F43" s="147"/>
      <c r="G43" s="150"/>
      <c r="H43" s="155">
        <f t="shared" si="1"/>
        <v>4.25</v>
      </c>
    </row>
    <row r="44" spans="1:8" ht="18.75" hidden="1" outlineLevel="1" thickBot="1">
      <c r="A44" s="149" t="s">
        <v>9</v>
      </c>
      <c r="B44" s="152"/>
      <c r="C44" s="153">
        <f>SUM(C33:C43)</f>
        <v>52.433949999999996</v>
      </c>
      <c r="D44" s="154"/>
      <c r="E44" s="158"/>
      <c r="F44" s="153">
        <f>SUM(F33:F43)</f>
        <v>28.354999999999997</v>
      </c>
      <c r="G44" s="154"/>
      <c r="H44" s="156">
        <f t="shared" si="1"/>
        <v>80.78895</v>
      </c>
    </row>
    <row r="45" ht="25.5" customHeight="1" collapsed="1">
      <c r="A45" s="185" t="s">
        <v>555</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tabColor indexed="11"/>
  </sheetPr>
  <dimension ref="A1:CQ534"/>
  <sheetViews>
    <sheetView tabSelected="1" view="pageBreakPreview" zoomScaleSheetLayoutView="100" zoomScalePageLayoutView="0" workbookViewId="0" topLeftCell="A1">
      <pane xSplit="5" ySplit="1" topLeftCell="F425" activePane="bottomRight" state="frozen"/>
      <selection pane="topLeft" activeCell="A1" sqref="A1"/>
      <selection pane="topRight" activeCell="F1" sqref="F1"/>
      <selection pane="bottomLeft" activeCell="A2" sqref="A2"/>
      <selection pane="bottomRight" activeCell="B305" sqref="B305"/>
    </sheetView>
  </sheetViews>
  <sheetFormatPr defaultColWidth="9.140625" defaultRowHeight="12.75" outlineLevelCol="1"/>
  <cols>
    <col min="1" max="1" width="30.421875" style="329" customWidth="1"/>
    <col min="2" max="2" width="36.28125" style="329" customWidth="1"/>
    <col min="3" max="3" width="8.00390625" style="329" customWidth="1" outlineLevel="1"/>
    <col min="4" max="4" width="12.57421875" style="51" customWidth="1"/>
    <col min="5" max="5" width="10.8515625" style="51" customWidth="1"/>
    <col min="6" max="6" width="26.57421875" style="51" customWidth="1"/>
    <col min="7" max="7" width="36.7109375" style="51" customWidth="1"/>
    <col min="8" max="8" width="14.140625" style="51" customWidth="1" outlineLevel="1"/>
    <col min="9" max="9" width="9.8515625" style="51" customWidth="1"/>
    <col min="10" max="10" width="10.00390625" style="51" customWidth="1"/>
    <col min="11" max="12" width="11.8515625" style="51" customWidth="1"/>
    <col min="13" max="13" width="9.140625" style="51" customWidth="1"/>
    <col min="14" max="14" width="17.28125" style="12" customWidth="1" outlineLevel="1"/>
    <col min="15" max="15" width="7.28125" style="329" customWidth="1" outlineLevel="1"/>
    <col min="16" max="16" width="7.28125" style="356" customWidth="1" outlineLevel="1"/>
    <col min="17" max="17" width="10.421875" style="0" customWidth="1" outlineLevel="1" collapsed="1"/>
    <col min="18" max="18" width="9.140625" style="0" customWidth="1" outlineLevel="1"/>
    <col min="19" max="19" width="10.421875" style="0" customWidth="1" outlineLevel="1" collapsed="1"/>
    <col min="20" max="20" width="11.00390625" style="0" customWidth="1" outlineLevel="1"/>
    <col min="21" max="23" width="12.00390625" style="0" customWidth="1" outlineLevel="1"/>
    <col min="24" max="24" width="14.00390625" style="0" customWidth="1" outlineLevel="1"/>
    <col min="25" max="25" width="12.00390625" style="0" customWidth="1" outlineLevel="1"/>
    <col min="26" max="26" width="9.00390625" style="0" customWidth="1" outlineLevel="1"/>
    <col min="27" max="35" width="11.421875" style="0" customWidth="1" outlineLevel="1"/>
    <col min="36" max="40" width="13.421875" style="0" customWidth="1" outlineLevel="1"/>
    <col min="41" max="41" width="9.140625" style="0" customWidth="1" outlineLevel="1"/>
    <col min="42" max="46" width="14.00390625" style="0" customWidth="1" outlineLevel="1"/>
    <col min="47" max="47" width="9.140625" style="0" customWidth="1" outlineLevel="1"/>
    <col min="48" max="52" width="14.28125" style="0" customWidth="1" outlineLevel="1"/>
    <col min="53" max="53" width="9.140625" style="0" customWidth="1" outlineLevel="1"/>
    <col min="54" max="57" width="13.00390625" style="0" customWidth="1" outlineLevel="1"/>
    <col min="58" max="58" width="13.57421875" style="0" customWidth="1" outlineLevel="1"/>
    <col min="59" max="60" width="9.140625" style="0" customWidth="1" outlineLevel="1"/>
    <col min="61" max="65" width="13.140625" style="0" customWidth="1" outlineLevel="1"/>
    <col min="66" max="87" width="9.140625" style="0" customWidth="1" outlineLevel="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302" t="s">
        <v>2</v>
      </c>
      <c r="B1" s="492" t="s">
        <v>3</v>
      </c>
      <c r="C1" s="302" t="s">
        <v>4</v>
      </c>
      <c r="D1" s="361" t="s">
        <v>5</v>
      </c>
      <c r="E1" s="361" t="s">
        <v>6</v>
      </c>
      <c r="F1" s="361" t="s">
        <v>7</v>
      </c>
      <c r="G1" s="361" t="s">
        <v>8</v>
      </c>
      <c r="H1" s="361" t="s">
        <v>355</v>
      </c>
      <c r="I1" s="362" t="s">
        <v>261</v>
      </c>
      <c r="J1" s="363" t="s">
        <v>354</v>
      </c>
      <c r="K1" s="364" t="s">
        <v>375</v>
      </c>
      <c r="L1" s="365" t="s">
        <v>443</v>
      </c>
      <c r="M1" s="366" t="s">
        <v>9</v>
      </c>
      <c r="N1" s="343" t="s">
        <v>602</v>
      </c>
      <c r="O1" s="342"/>
      <c r="P1" s="344"/>
      <c r="Q1" t="s">
        <v>272</v>
      </c>
    </row>
    <row r="2" spans="1:16" ht="15.75" customHeight="1">
      <c r="A2" s="303" t="s">
        <v>10</v>
      </c>
      <c r="B2" s="304" t="s">
        <v>11</v>
      </c>
      <c r="C2" s="303" t="s">
        <v>12</v>
      </c>
      <c r="D2" s="367" t="s">
        <v>16</v>
      </c>
      <c r="E2" s="367" t="s">
        <v>14</v>
      </c>
      <c r="F2" s="368" t="s">
        <v>17</v>
      </c>
      <c r="G2" s="369" t="s">
        <v>18</v>
      </c>
      <c r="H2" s="369" t="s">
        <v>261</v>
      </c>
      <c r="I2" s="370">
        <v>0.05</v>
      </c>
      <c r="J2" s="371"/>
      <c r="K2" s="371"/>
      <c r="L2" s="371"/>
      <c r="M2" s="372">
        <f aca="true" t="shared" si="0" ref="M2:M73">SUM(I2:L2)</f>
        <v>0.05</v>
      </c>
      <c r="O2" s="307"/>
      <c r="P2" s="345"/>
    </row>
    <row r="3" spans="1:17" ht="15.75" customHeight="1">
      <c r="A3" s="303" t="s">
        <v>10</v>
      </c>
      <c r="B3" s="304" t="s">
        <v>11</v>
      </c>
      <c r="C3" s="303" t="s">
        <v>12</v>
      </c>
      <c r="D3" s="373" t="s">
        <v>16</v>
      </c>
      <c r="E3" s="373" t="s">
        <v>14</v>
      </c>
      <c r="F3" s="374" t="s">
        <v>17</v>
      </c>
      <c r="G3" s="375" t="s">
        <v>36</v>
      </c>
      <c r="H3" s="375" t="s">
        <v>494</v>
      </c>
      <c r="I3" s="376"/>
      <c r="J3" s="377"/>
      <c r="K3" s="377">
        <v>0.1</v>
      </c>
      <c r="L3" s="377"/>
      <c r="M3" s="378">
        <f t="shared" si="0"/>
        <v>0.1</v>
      </c>
      <c r="O3" s="308"/>
      <c r="P3" s="346"/>
      <c r="Q3" s="1" t="s">
        <v>278</v>
      </c>
    </row>
    <row r="4" spans="1:17" ht="15.75" customHeight="1">
      <c r="A4" s="303" t="s">
        <v>10</v>
      </c>
      <c r="B4" s="304" t="s">
        <v>11</v>
      </c>
      <c r="C4" s="305" t="s">
        <v>12</v>
      </c>
      <c r="D4" s="367" t="s">
        <v>95</v>
      </c>
      <c r="E4" s="367" t="s">
        <v>14</v>
      </c>
      <c r="F4" s="368" t="s">
        <v>96</v>
      </c>
      <c r="G4" s="369" t="s">
        <v>266</v>
      </c>
      <c r="H4" s="369" t="s">
        <v>494</v>
      </c>
      <c r="I4" s="379"/>
      <c r="J4" s="371"/>
      <c r="K4" s="371">
        <v>0.25</v>
      </c>
      <c r="L4" s="371"/>
      <c r="M4" s="372">
        <f t="shared" si="0"/>
        <v>0.25</v>
      </c>
      <c r="O4" s="307"/>
      <c r="P4" s="345"/>
      <c r="Q4" s="13" t="s">
        <v>281</v>
      </c>
    </row>
    <row r="5" spans="1:16" ht="15.75" customHeight="1">
      <c r="A5" s="303" t="s">
        <v>10</v>
      </c>
      <c r="B5" s="304" t="s">
        <v>11</v>
      </c>
      <c r="C5" s="303" t="s">
        <v>12</v>
      </c>
      <c r="D5" s="367" t="s">
        <v>19</v>
      </c>
      <c r="E5" s="367" t="s">
        <v>14</v>
      </c>
      <c r="F5" s="368" t="s">
        <v>92</v>
      </c>
      <c r="G5" s="369" t="s">
        <v>472</v>
      </c>
      <c r="H5" s="369" t="s">
        <v>494</v>
      </c>
      <c r="I5" s="379"/>
      <c r="J5" s="371"/>
      <c r="K5" s="371">
        <v>0.2</v>
      </c>
      <c r="L5" s="371"/>
      <c r="M5" s="372">
        <f t="shared" si="0"/>
        <v>0.2</v>
      </c>
      <c r="O5" s="307"/>
      <c r="P5" s="345"/>
    </row>
    <row r="6" spans="1:17" ht="15.75" customHeight="1">
      <c r="A6" s="303" t="s">
        <v>10</v>
      </c>
      <c r="B6" s="304" t="s">
        <v>11</v>
      </c>
      <c r="C6" s="303" t="s">
        <v>12</v>
      </c>
      <c r="D6" s="380" t="s">
        <v>24</v>
      </c>
      <c r="E6" s="367" t="s">
        <v>27</v>
      </c>
      <c r="F6" s="368" t="s">
        <v>144</v>
      </c>
      <c r="G6" s="381" t="s">
        <v>36</v>
      </c>
      <c r="H6" s="381" t="s">
        <v>353</v>
      </c>
      <c r="I6" s="379"/>
      <c r="J6" s="371">
        <v>0.1</v>
      </c>
      <c r="K6" s="371"/>
      <c r="L6" s="371"/>
      <c r="M6" s="372">
        <f t="shared" si="0"/>
        <v>0.1</v>
      </c>
      <c r="O6" s="307"/>
      <c r="P6" s="345"/>
      <c r="Q6" s="1" t="s">
        <v>278</v>
      </c>
    </row>
    <row r="7" spans="1:17" ht="15.75" customHeight="1">
      <c r="A7" s="303" t="s">
        <v>10</v>
      </c>
      <c r="B7" s="304" t="s">
        <v>11</v>
      </c>
      <c r="C7" s="303" t="s">
        <v>12</v>
      </c>
      <c r="D7" s="373" t="s">
        <v>24</v>
      </c>
      <c r="E7" s="367" t="s">
        <v>27</v>
      </c>
      <c r="F7" s="368" t="s">
        <v>28</v>
      </c>
      <c r="G7" s="369" t="s">
        <v>29</v>
      </c>
      <c r="H7" s="369" t="s">
        <v>353</v>
      </c>
      <c r="I7" s="379"/>
      <c r="J7" s="371">
        <v>0.1</v>
      </c>
      <c r="K7" s="371"/>
      <c r="L7" s="371"/>
      <c r="M7" s="372">
        <f t="shared" si="0"/>
        <v>0.1</v>
      </c>
      <c r="O7" s="307"/>
      <c r="P7" s="345"/>
      <c r="Q7" s="13" t="s">
        <v>280</v>
      </c>
    </row>
    <row r="8" spans="1:17" ht="15.75" customHeight="1">
      <c r="A8" s="303" t="s">
        <v>10</v>
      </c>
      <c r="B8" s="304" t="s">
        <v>11</v>
      </c>
      <c r="C8" s="303" t="s">
        <v>12</v>
      </c>
      <c r="D8" s="373" t="s">
        <v>24</v>
      </c>
      <c r="E8" s="367" t="s">
        <v>27</v>
      </c>
      <c r="F8" s="368" t="s">
        <v>28</v>
      </c>
      <c r="G8" s="465" t="s">
        <v>36</v>
      </c>
      <c r="H8" s="369" t="s">
        <v>353</v>
      </c>
      <c r="I8" s="379"/>
      <c r="J8" s="339">
        <v>0.1</v>
      </c>
      <c r="K8" s="371"/>
      <c r="L8" s="371"/>
      <c r="M8" s="340">
        <f>SUM(I8:L8)</f>
        <v>0.1</v>
      </c>
      <c r="O8" s="307"/>
      <c r="P8" s="345"/>
      <c r="Q8" s="1" t="s">
        <v>278</v>
      </c>
    </row>
    <row r="9" spans="1:17" ht="15.75" customHeight="1">
      <c r="A9" s="303" t="s">
        <v>10</v>
      </c>
      <c r="B9" s="304" t="s">
        <v>11</v>
      </c>
      <c r="C9" s="303" t="s">
        <v>12</v>
      </c>
      <c r="D9" s="367" t="s">
        <v>30</v>
      </c>
      <c r="E9" s="382" t="s">
        <v>14</v>
      </c>
      <c r="F9" s="368" t="s">
        <v>31</v>
      </c>
      <c r="G9" s="369" t="s">
        <v>21</v>
      </c>
      <c r="H9" s="369" t="s">
        <v>494</v>
      </c>
      <c r="I9" s="379"/>
      <c r="J9" s="371"/>
      <c r="K9" s="371">
        <v>0.2</v>
      </c>
      <c r="L9" s="371"/>
      <c r="M9" s="372">
        <f t="shared" si="0"/>
        <v>0.2</v>
      </c>
      <c r="O9" s="307"/>
      <c r="P9" s="345"/>
      <c r="Q9" s="1" t="s">
        <v>279</v>
      </c>
    </row>
    <row r="10" spans="1:17" ht="15.75" customHeight="1">
      <c r="A10" s="303" t="s">
        <v>10</v>
      </c>
      <c r="B10" s="304" t="s">
        <v>11</v>
      </c>
      <c r="C10" s="303" t="s">
        <v>12</v>
      </c>
      <c r="D10" s="373" t="s">
        <v>30</v>
      </c>
      <c r="E10" s="383" t="s">
        <v>14</v>
      </c>
      <c r="F10" s="368" t="s">
        <v>312</v>
      </c>
      <c r="G10" s="381" t="s">
        <v>36</v>
      </c>
      <c r="H10" s="381" t="s">
        <v>494</v>
      </c>
      <c r="I10" s="379"/>
      <c r="J10" s="371"/>
      <c r="K10" s="371">
        <v>0.1</v>
      </c>
      <c r="L10" s="371"/>
      <c r="M10" s="372">
        <f t="shared" si="0"/>
        <v>0.1</v>
      </c>
      <c r="O10" s="307"/>
      <c r="P10" s="345"/>
      <c r="Q10" s="1" t="s">
        <v>278</v>
      </c>
    </row>
    <row r="11" spans="1:17" ht="15.75" customHeight="1">
      <c r="A11" s="303" t="s">
        <v>10</v>
      </c>
      <c r="B11" s="304" t="s">
        <v>11</v>
      </c>
      <c r="C11" s="303" t="s">
        <v>12</v>
      </c>
      <c r="D11" s="373" t="s">
        <v>33</v>
      </c>
      <c r="E11" s="367" t="s">
        <v>14</v>
      </c>
      <c r="F11" s="368" t="s">
        <v>34</v>
      </c>
      <c r="G11" s="369" t="s">
        <v>21</v>
      </c>
      <c r="H11" s="369" t="s">
        <v>494</v>
      </c>
      <c r="I11" s="379"/>
      <c r="J11" s="371"/>
      <c r="K11" s="371">
        <v>0.2</v>
      </c>
      <c r="L11" s="371"/>
      <c r="M11" s="372">
        <f>SUM(I11:L11)</f>
        <v>0.2</v>
      </c>
      <c r="O11" s="307"/>
      <c r="P11" s="345"/>
      <c r="Q11" s="1" t="s">
        <v>279</v>
      </c>
    </row>
    <row r="12" spans="1:17" ht="15.75" customHeight="1">
      <c r="A12" s="303" t="s">
        <v>10</v>
      </c>
      <c r="B12" s="304" t="s">
        <v>11</v>
      </c>
      <c r="C12" s="303" t="s">
        <v>12</v>
      </c>
      <c r="D12" s="373" t="s">
        <v>33</v>
      </c>
      <c r="E12" s="367" t="s">
        <v>14</v>
      </c>
      <c r="F12" s="368" t="s">
        <v>34</v>
      </c>
      <c r="G12" s="369" t="s">
        <v>623</v>
      </c>
      <c r="H12" s="369" t="s">
        <v>494</v>
      </c>
      <c r="I12" s="379"/>
      <c r="J12" s="371"/>
      <c r="K12" s="371">
        <v>0.3</v>
      </c>
      <c r="L12" s="371"/>
      <c r="M12" s="372">
        <f>SUM(I12:L12)</f>
        <v>0.3</v>
      </c>
      <c r="O12" s="307"/>
      <c r="P12" s="345"/>
      <c r="Q12" s="1"/>
    </row>
    <row r="13" spans="1:17" ht="15.75" customHeight="1">
      <c r="A13" s="303" t="s">
        <v>10</v>
      </c>
      <c r="B13" s="304" t="s">
        <v>11</v>
      </c>
      <c r="C13" s="303" t="s">
        <v>12</v>
      </c>
      <c r="D13" s="472" t="s">
        <v>33</v>
      </c>
      <c r="E13" s="460" t="s">
        <v>27</v>
      </c>
      <c r="F13" s="458" t="s">
        <v>122</v>
      </c>
      <c r="G13" s="338" t="s">
        <v>730</v>
      </c>
      <c r="H13" s="338" t="s">
        <v>494</v>
      </c>
      <c r="I13" s="473"/>
      <c r="J13" s="339"/>
      <c r="K13" s="339">
        <v>0.4</v>
      </c>
      <c r="L13" s="339"/>
      <c r="M13" s="340">
        <f t="shared" si="0"/>
        <v>0.4</v>
      </c>
      <c r="O13" s="307"/>
      <c r="P13" s="345"/>
      <c r="Q13" s="12" t="s">
        <v>730</v>
      </c>
    </row>
    <row r="14" spans="1:17" ht="15.75" customHeight="1">
      <c r="A14" s="303" t="s">
        <v>10</v>
      </c>
      <c r="B14" s="304" t="s">
        <v>11</v>
      </c>
      <c r="C14" s="303" t="s">
        <v>12</v>
      </c>
      <c r="D14" s="472" t="s">
        <v>33</v>
      </c>
      <c r="E14" s="460" t="s">
        <v>27</v>
      </c>
      <c r="F14" s="458" t="s">
        <v>35</v>
      </c>
      <c r="G14" s="338" t="s">
        <v>731</v>
      </c>
      <c r="H14" s="338" t="s">
        <v>494</v>
      </c>
      <c r="I14" s="473"/>
      <c r="J14" s="339"/>
      <c r="K14" s="339">
        <v>0.2</v>
      </c>
      <c r="L14" s="339"/>
      <c r="M14" s="340">
        <f>SUM(I14:L14)</f>
        <v>0.2</v>
      </c>
      <c r="O14" s="307"/>
      <c r="P14" s="345"/>
      <c r="Q14" s="12"/>
    </row>
    <row r="15" spans="1:17" ht="15.75" customHeight="1">
      <c r="A15" s="303" t="s">
        <v>10</v>
      </c>
      <c r="B15" s="304" t="s">
        <v>11</v>
      </c>
      <c r="C15" s="303" t="s">
        <v>12</v>
      </c>
      <c r="D15" s="472" t="s">
        <v>33</v>
      </c>
      <c r="E15" s="460" t="s">
        <v>22</v>
      </c>
      <c r="F15" s="458" t="s">
        <v>37</v>
      </c>
      <c r="G15" s="465" t="s">
        <v>36</v>
      </c>
      <c r="H15" s="338" t="s">
        <v>353</v>
      </c>
      <c r="I15" s="473"/>
      <c r="J15" s="339">
        <v>0.1</v>
      </c>
      <c r="K15" s="339"/>
      <c r="L15" s="339"/>
      <c r="M15" s="340">
        <f>SUM(I15:L15)</f>
        <v>0.1</v>
      </c>
      <c r="O15" s="307"/>
      <c r="P15" s="345"/>
      <c r="Q15" s="1" t="s">
        <v>278</v>
      </c>
    </row>
    <row r="16" spans="1:17" ht="15.75" customHeight="1">
      <c r="A16" s="303" t="s">
        <v>10</v>
      </c>
      <c r="B16" s="304" t="s">
        <v>11</v>
      </c>
      <c r="C16" s="303" t="s">
        <v>12</v>
      </c>
      <c r="D16" s="384" t="s">
        <v>527</v>
      </c>
      <c r="E16" s="385" t="s">
        <v>14</v>
      </c>
      <c r="F16" s="368" t="s">
        <v>134</v>
      </c>
      <c r="G16" s="381" t="s">
        <v>330</v>
      </c>
      <c r="H16" s="381" t="s">
        <v>494</v>
      </c>
      <c r="I16" s="379"/>
      <c r="J16" s="371"/>
      <c r="K16" s="371">
        <v>0.05</v>
      </c>
      <c r="L16" s="371"/>
      <c r="M16" s="372">
        <f t="shared" si="0"/>
        <v>0.05</v>
      </c>
      <c r="O16" s="307"/>
      <c r="P16" s="345"/>
      <c r="Q16" s="1"/>
    </row>
    <row r="17" spans="1:16" ht="15.75" customHeight="1">
      <c r="A17" s="303" t="s">
        <v>10</v>
      </c>
      <c r="B17" s="304" t="s">
        <v>11</v>
      </c>
      <c r="C17" s="303" t="s">
        <v>12</v>
      </c>
      <c r="D17" s="367" t="s">
        <v>38</v>
      </c>
      <c r="E17" s="382" t="s">
        <v>14</v>
      </c>
      <c r="F17" s="368" t="s">
        <v>39</v>
      </c>
      <c r="G17" s="369" t="s">
        <v>40</v>
      </c>
      <c r="H17" s="369" t="s">
        <v>261</v>
      </c>
      <c r="I17" s="379">
        <v>0.35</v>
      </c>
      <c r="J17" s="371"/>
      <c r="K17" s="371"/>
      <c r="L17" s="371"/>
      <c r="M17" s="372">
        <f t="shared" si="0"/>
        <v>0.35</v>
      </c>
      <c r="O17" s="307"/>
      <c r="P17" s="345"/>
    </row>
    <row r="18" spans="1:16" ht="15.75" customHeight="1">
      <c r="A18" s="303" t="s">
        <v>10</v>
      </c>
      <c r="B18" s="304" t="s">
        <v>11</v>
      </c>
      <c r="C18" s="303" t="s">
        <v>12</v>
      </c>
      <c r="D18" s="386" t="s">
        <v>38</v>
      </c>
      <c r="E18" s="387" t="s">
        <v>14</v>
      </c>
      <c r="F18" s="368" t="s">
        <v>39</v>
      </c>
      <c r="G18" s="369" t="s">
        <v>40</v>
      </c>
      <c r="H18" s="369" t="s">
        <v>494</v>
      </c>
      <c r="I18" s="379"/>
      <c r="J18" s="371"/>
      <c r="K18" s="371">
        <v>0.15</v>
      </c>
      <c r="L18" s="371"/>
      <c r="M18" s="372">
        <f t="shared" si="0"/>
        <v>0.15</v>
      </c>
      <c r="O18" s="307"/>
      <c r="P18" s="345"/>
    </row>
    <row r="19" spans="1:16" ht="15.75" customHeight="1">
      <c r="A19" s="303" t="s">
        <v>10</v>
      </c>
      <c r="B19" s="304" t="s">
        <v>11</v>
      </c>
      <c r="C19" s="303" t="s">
        <v>12</v>
      </c>
      <c r="D19" s="373" t="s">
        <v>38</v>
      </c>
      <c r="E19" s="373" t="s">
        <v>14</v>
      </c>
      <c r="F19" s="368" t="s">
        <v>41</v>
      </c>
      <c r="G19" s="369" t="s">
        <v>351</v>
      </c>
      <c r="H19" s="369" t="s">
        <v>261</v>
      </c>
      <c r="I19" s="379">
        <v>0.25</v>
      </c>
      <c r="J19" s="371"/>
      <c r="K19" s="371"/>
      <c r="L19" s="371"/>
      <c r="M19" s="372">
        <f t="shared" si="0"/>
        <v>0.25</v>
      </c>
      <c r="O19" s="307"/>
      <c r="P19" s="345"/>
    </row>
    <row r="20" spans="1:17" ht="15.75" customHeight="1">
      <c r="A20" s="303" t="s">
        <v>10</v>
      </c>
      <c r="B20" s="304" t="s">
        <v>11</v>
      </c>
      <c r="C20" s="303" t="s">
        <v>12</v>
      </c>
      <c r="D20" s="373" t="s">
        <v>38</v>
      </c>
      <c r="E20" s="373" t="s">
        <v>14</v>
      </c>
      <c r="F20" s="368" t="s">
        <v>41</v>
      </c>
      <c r="G20" s="369" t="s">
        <v>415</v>
      </c>
      <c r="H20" s="369" t="s">
        <v>261</v>
      </c>
      <c r="I20" s="379">
        <v>0.1</v>
      </c>
      <c r="J20" s="371"/>
      <c r="K20" s="371"/>
      <c r="L20" s="371"/>
      <c r="M20" s="372">
        <f t="shared" si="0"/>
        <v>0.1</v>
      </c>
      <c r="O20" s="307"/>
      <c r="P20" s="345"/>
      <c r="Q20" s="12" t="s">
        <v>416</v>
      </c>
    </row>
    <row r="21" spans="1:17" ht="15.75" customHeight="1">
      <c r="A21" s="303" t="s">
        <v>10</v>
      </c>
      <c r="B21" s="304" t="s">
        <v>11</v>
      </c>
      <c r="C21" s="303" t="s">
        <v>12</v>
      </c>
      <c r="D21" s="373" t="s">
        <v>38</v>
      </c>
      <c r="E21" s="373" t="s">
        <v>14</v>
      </c>
      <c r="F21" s="368" t="s">
        <v>41</v>
      </c>
      <c r="G21" s="369" t="s">
        <v>21</v>
      </c>
      <c r="H21" s="369" t="s">
        <v>494</v>
      </c>
      <c r="I21" s="379"/>
      <c r="J21" s="371"/>
      <c r="K21" s="371">
        <v>0.2</v>
      </c>
      <c r="L21" s="371"/>
      <c r="M21" s="372">
        <f t="shared" si="0"/>
        <v>0.2</v>
      </c>
      <c r="O21" s="307"/>
      <c r="P21" s="345"/>
      <c r="Q21" s="12" t="s">
        <v>279</v>
      </c>
    </row>
    <row r="22" spans="1:17" ht="15.75" customHeight="1">
      <c r="A22" s="303" t="s">
        <v>10</v>
      </c>
      <c r="B22" s="304" t="s">
        <v>11</v>
      </c>
      <c r="C22" s="303" t="s">
        <v>12</v>
      </c>
      <c r="D22" s="373" t="s">
        <v>38</v>
      </c>
      <c r="E22" s="472" t="s">
        <v>14</v>
      </c>
      <c r="F22" s="458" t="s">
        <v>685</v>
      </c>
      <c r="G22" s="465" t="s">
        <v>36</v>
      </c>
      <c r="H22" s="369" t="s">
        <v>494</v>
      </c>
      <c r="I22" s="379"/>
      <c r="J22" s="371"/>
      <c r="K22" s="339">
        <v>0.1</v>
      </c>
      <c r="L22" s="371"/>
      <c r="M22" s="340">
        <f>SUM(I22:L22)</f>
        <v>0.1</v>
      </c>
      <c r="O22" s="307"/>
      <c r="P22" s="345"/>
      <c r="Q22" s="12" t="s">
        <v>278</v>
      </c>
    </row>
    <row r="23" spans="1:18" ht="15.75" customHeight="1">
      <c r="A23" s="303" t="s">
        <v>10</v>
      </c>
      <c r="B23" s="304" t="s">
        <v>11</v>
      </c>
      <c r="C23" s="303" t="s">
        <v>12</v>
      </c>
      <c r="D23" s="373" t="s">
        <v>38</v>
      </c>
      <c r="E23" s="373" t="s">
        <v>14</v>
      </c>
      <c r="F23" s="368" t="s">
        <v>562</v>
      </c>
      <c r="G23" s="381" t="s">
        <v>563</v>
      </c>
      <c r="H23" s="369" t="s">
        <v>261</v>
      </c>
      <c r="I23" s="379">
        <f>0.75*0.5</f>
        <v>0.375</v>
      </c>
      <c r="J23" s="371"/>
      <c r="K23" s="371"/>
      <c r="L23" s="371"/>
      <c r="M23" s="372">
        <f t="shared" si="0"/>
        <v>0.375</v>
      </c>
      <c r="O23" s="307"/>
      <c r="P23" s="345"/>
      <c r="R23" s="12"/>
    </row>
    <row r="24" spans="1:16" ht="15.75" customHeight="1">
      <c r="A24" s="303" t="s">
        <v>10</v>
      </c>
      <c r="B24" s="304" t="s">
        <v>11</v>
      </c>
      <c r="C24" s="303" t="s">
        <v>12</v>
      </c>
      <c r="D24" s="373" t="s">
        <v>38</v>
      </c>
      <c r="E24" s="367" t="s">
        <v>42</v>
      </c>
      <c r="F24" s="368" t="s">
        <v>490</v>
      </c>
      <c r="G24" s="369" t="s">
        <v>564</v>
      </c>
      <c r="H24" s="369" t="s">
        <v>261</v>
      </c>
      <c r="I24" s="478">
        <v>1</v>
      </c>
      <c r="J24" s="339"/>
      <c r="K24" s="339"/>
      <c r="L24" s="339"/>
      <c r="M24" s="340">
        <f t="shared" si="0"/>
        <v>1</v>
      </c>
      <c r="O24" s="307"/>
      <c r="P24" s="345"/>
    </row>
    <row r="25" spans="1:18" ht="15.75" customHeight="1">
      <c r="A25" s="303" t="s">
        <v>10</v>
      </c>
      <c r="B25" s="304" t="s">
        <v>11</v>
      </c>
      <c r="C25" s="303" t="s">
        <v>12</v>
      </c>
      <c r="D25" s="373" t="s">
        <v>38</v>
      </c>
      <c r="E25" s="373" t="s">
        <v>42</v>
      </c>
      <c r="F25" s="368" t="s">
        <v>43</v>
      </c>
      <c r="G25" s="369" t="s">
        <v>44</v>
      </c>
      <c r="H25" s="369" t="s">
        <v>261</v>
      </c>
      <c r="I25" s="379">
        <v>0.5</v>
      </c>
      <c r="J25" s="371"/>
      <c r="K25" s="371"/>
      <c r="L25" s="371"/>
      <c r="M25" s="372">
        <f t="shared" si="0"/>
        <v>0.5</v>
      </c>
      <c r="O25" s="307"/>
      <c r="P25" s="345"/>
      <c r="R25" s="12"/>
    </row>
    <row r="26" spans="1:16" ht="15.75" customHeight="1">
      <c r="A26" s="303" t="s">
        <v>10</v>
      </c>
      <c r="B26" s="304" t="s">
        <v>11</v>
      </c>
      <c r="C26" s="303" t="s">
        <v>12</v>
      </c>
      <c r="D26" s="373" t="s">
        <v>38</v>
      </c>
      <c r="E26" s="367" t="s">
        <v>45</v>
      </c>
      <c r="F26" s="368" t="s">
        <v>680</v>
      </c>
      <c r="G26" s="369" t="s">
        <v>434</v>
      </c>
      <c r="H26" s="369" t="s">
        <v>261</v>
      </c>
      <c r="I26" s="379">
        <v>0.5</v>
      </c>
      <c r="J26" s="371"/>
      <c r="K26" s="371"/>
      <c r="L26" s="371"/>
      <c r="M26" s="372">
        <f t="shared" si="0"/>
        <v>0.5</v>
      </c>
      <c r="O26" s="307"/>
      <c r="P26" s="345"/>
    </row>
    <row r="27" spans="1:16" ht="15.75" customHeight="1">
      <c r="A27" s="303" t="s">
        <v>10</v>
      </c>
      <c r="B27" s="304" t="s">
        <v>11</v>
      </c>
      <c r="C27" s="311" t="s">
        <v>12</v>
      </c>
      <c r="D27" s="389" t="s">
        <v>46</v>
      </c>
      <c r="E27" s="389" t="s">
        <v>47</v>
      </c>
      <c r="F27" s="389" t="s">
        <v>47</v>
      </c>
      <c r="G27" s="390"/>
      <c r="H27" s="391"/>
      <c r="I27" s="392">
        <f>SUM(I2:I26)</f>
        <v>3.125</v>
      </c>
      <c r="J27" s="393">
        <f>SUM(J2:J26)</f>
        <v>0.4</v>
      </c>
      <c r="K27" s="393">
        <f>SUM(K2:K26)</f>
        <v>2.45</v>
      </c>
      <c r="L27" s="393"/>
      <c r="M27" s="394">
        <f t="shared" si="0"/>
        <v>5.975</v>
      </c>
      <c r="O27" s="313"/>
      <c r="P27" s="347"/>
    </row>
    <row r="28" spans="1:17" ht="15.75" customHeight="1">
      <c r="A28" s="303" t="s">
        <v>10</v>
      </c>
      <c r="B28" s="304" t="s">
        <v>11</v>
      </c>
      <c r="C28" s="303" t="s">
        <v>48</v>
      </c>
      <c r="D28" s="367" t="s">
        <v>212</v>
      </c>
      <c r="E28" s="367" t="s">
        <v>14</v>
      </c>
      <c r="F28" s="368" t="s">
        <v>213</v>
      </c>
      <c r="G28" s="381" t="s">
        <v>311</v>
      </c>
      <c r="H28" s="381" t="s">
        <v>493</v>
      </c>
      <c r="I28" s="379"/>
      <c r="J28" s="371"/>
      <c r="K28" s="371"/>
      <c r="L28" s="371">
        <v>0.1</v>
      </c>
      <c r="M28" s="372">
        <f t="shared" si="0"/>
        <v>0.1</v>
      </c>
      <c r="O28" s="307"/>
      <c r="P28" s="345"/>
      <c r="Q28" s="1" t="s">
        <v>278</v>
      </c>
    </row>
    <row r="29" spans="1:17" ht="26.25" customHeight="1">
      <c r="A29" s="303" t="s">
        <v>10</v>
      </c>
      <c r="B29" s="304" t="s">
        <v>11</v>
      </c>
      <c r="C29" s="472" t="s">
        <v>48</v>
      </c>
      <c r="D29" s="460" t="s">
        <v>212</v>
      </c>
      <c r="E29" s="460" t="s">
        <v>45</v>
      </c>
      <c r="F29" s="458" t="s">
        <v>733</v>
      </c>
      <c r="G29" s="465" t="s">
        <v>734</v>
      </c>
      <c r="H29" s="465" t="s">
        <v>493</v>
      </c>
      <c r="I29" s="473"/>
      <c r="J29" s="339"/>
      <c r="K29" s="339"/>
      <c r="L29" s="339">
        <v>0.2</v>
      </c>
      <c r="M29" s="340">
        <f>SUM(I29:L29)</f>
        <v>0.2</v>
      </c>
      <c r="O29" s="307"/>
      <c r="P29" s="345"/>
      <c r="Q29" s="1" t="s">
        <v>278</v>
      </c>
    </row>
    <row r="30" spans="1:17" ht="15.75" customHeight="1">
      <c r="A30" s="303" t="s">
        <v>10</v>
      </c>
      <c r="B30" s="304" t="s">
        <v>11</v>
      </c>
      <c r="C30" s="305" t="s">
        <v>48</v>
      </c>
      <c r="D30" s="367" t="s">
        <v>49</v>
      </c>
      <c r="E30" s="367" t="s">
        <v>14</v>
      </c>
      <c r="F30" s="368" t="s">
        <v>341</v>
      </c>
      <c r="G30" s="369" t="s">
        <v>21</v>
      </c>
      <c r="H30" s="381" t="s">
        <v>493</v>
      </c>
      <c r="I30" s="379"/>
      <c r="J30" s="371"/>
      <c r="K30" s="371"/>
      <c r="L30" s="395">
        <v>0.2</v>
      </c>
      <c r="M30" s="372">
        <f t="shared" si="0"/>
        <v>0.2</v>
      </c>
      <c r="O30" s="307"/>
      <c r="P30" s="345"/>
      <c r="Q30" s="1" t="s">
        <v>279</v>
      </c>
    </row>
    <row r="31" spans="1:17" ht="15.75" customHeight="1">
      <c r="A31" s="303" t="s">
        <v>10</v>
      </c>
      <c r="B31" s="304" t="s">
        <v>11</v>
      </c>
      <c r="C31" s="303" t="s">
        <v>48</v>
      </c>
      <c r="D31" s="367" t="s">
        <v>398</v>
      </c>
      <c r="E31" s="367" t="s">
        <v>14</v>
      </c>
      <c r="F31" s="368" t="s">
        <v>219</v>
      </c>
      <c r="G31" s="369" t="s">
        <v>54</v>
      </c>
      <c r="H31" s="381" t="s">
        <v>493</v>
      </c>
      <c r="I31" s="379"/>
      <c r="J31" s="371"/>
      <c r="K31" s="371"/>
      <c r="L31" s="371">
        <v>0.1</v>
      </c>
      <c r="M31" s="372">
        <f t="shared" si="0"/>
        <v>0.1</v>
      </c>
      <c r="O31" s="307"/>
      <c r="P31" s="345"/>
      <c r="Q31" s="1"/>
    </row>
    <row r="32" spans="1:17" ht="15.75" customHeight="1">
      <c r="A32" s="303" t="s">
        <v>10</v>
      </c>
      <c r="B32" s="304" t="s">
        <v>11</v>
      </c>
      <c r="C32" s="303" t="s">
        <v>48</v>
      </c>
      <c r="D32" s="460" t="s">
        <v>677</v>
      </c>
      <c r="E32" s="367" t="s">
        <v>14</v>
      </c>
      <c r="F32" s="368" t="s">
        <v>310</v>
      </c>
      <c r="G32" s="381" t="s">
        <v>61</v>
      </c>
      <c r="H32" s="381" t="s">
        <v>493</v>
      </c>
      <c r="I32" s="379"/>
      <c r="J32" s="371"/>
      <c r="K32" s="371"/>
      <c r="L32" s="371">
        <v>0.25</v>
      </c>
      <c r="M32" s="372">
        <f>SUM(I32:L32)</f>
        <v>0.25</v>
      </c>
      <c r="O32" s="307"/>
      <c r="P32" s="345"/>
      <c r="Q32" s="1" t="s">
        <v>283</v>
      </c>
    </row>
    <row r="33" spans="1:17" ht="15.75" customHeight="1">
      <c r="A33" s="303" t="s">
        <v>10</v>
      </c>
      <c r="B33" s="304" t="s">
        <v>11</v>
      </c>
      <c r="C33" s="303" t="s">
        <v>48</v>
      </c>
      <c r="D33" s="460" t="s">
        <v>677</v>
      </c>
      <c r="E33" s="367" t="s">
        <v>14</v>
      </c>
      <c r="F33" s="368" t="s">
        <v>310</v>
      </c>
      <c r="G33" s="381" t="s">
        <v>21</v>
      </c>
      <c r="H33" s="381" t="s">
        <v>493</v>
      </c>
      <c r="I33" s="379"/>
      <c r="J33" s="371"/>
      <c r="K33" s="371"/>
      <c r="L33" s="371">
        <v>0.2</v>
      </c>
      <c r="M33" s="372">
        <f t="shared" si="0"/>
        <v>0.2</v>
      </c>
      <c r="O33" s="307"/>
      <c r="P33" s="345"/>
      <c r="Q33" s="12" t="s">
        <v>279</v>
      </c>
    </row>
    <row r="34" spans="1:16" ht="15.75" customHeight="1">
      <c r="A34" s="303" t="s">
        <v>10</v>
      </c>
      <c r="B34" s="304" t="s">
        <v>11</v>
      </c>
      <c r="C34" s="303" t="s">
        <v>48</v>
      </c>
      <c r="D34" s="373" t="s">
        <v>52</v>
      </c>
      <c r="E34" s="373" t="s">
        <v>14</v>
      </c>
      <c r="F34" s="374" t="s">
        <v>641</v>
      </c>
      <c r="G34" s="397" t="s">
        <v>54</v>
      </c>
      <c r="H34" s="381" t="s">
        <v>493</v>
      </c>
      <c r="I34" s="376"/>
      <c r="J34" s="377"/>
      <c r="K34" s="377"/>
      <c r="L34" s="377">
        <v>0.05</v>
      </c>
      <c r="M34" s="378">
        <f t="shared" si="0"/>
        <v>0.05</v>
      </c>
      <c r="O34" s="308"/>
      <c r="P34" s="346"/>
    </row>
    <row r="35" spans="1:16" ht="15.75" customHeight="1">
      <c r="A35" s="303" t="s">
        <v>10</v>
      </c>
      <c r="B35" s="304" t="s">
        <v>11</v>
      </c>
      <c r="C35" s="303" t="s">
        <v>48</v>
      </c>
      <c r="D35" s="373" t="s">
        <v>52</v>
      </c>
      <c r="E35" s="373" t="s">
        <v>14</v>
      </c>
      <c r="F35" s="374" t="s">
        <v>244</v>
      </c>
      <c r="G35" s="397" t="s">
        <v>54</v>
      </c>
      <c r="H35" s="381" t="s">
        <v>493</v>
      </c>
      <c r="I35" s="376"/>
      <c r="J35" s="377"/>
      <c r="K35" s="377"/>
      <c r="L35" s="377">
        <v>0.05</v>
      </c>
      <c r="M35" s="378">
        <f t="shared" si="0"/>
        <v>0.05</v>
      </c>
      <c r="O35" s="308"/>
      <c r="P35" s="346"/>
    </row>
    <row r="36" spans="1:16" ht="15.75" customHeight="1">
      <c r="A36" s="303" t="s">
        <v>10</v>
      </c>
      <c r="B36" s="304" t="s">
        <v>11</v>
      </c>
      <c r="C36" s="303" t="s">
        <v>48</v>
      </c>
      <c r="D36" s="373" t="s">
        <v>52</v>
      </c>
      <c r="E36" s="367" t="s">
        <v>14</v>
      </c>
      <c r="F36" s="368" t="s">
        <v>56</v>
      </c>
      <c r="G36" s="369" t="s">
        <v>57</v>
      </c>
      <c r="H36" s="381" t="s">
        <v>493</v>
      </c>
      <c r="I36" s="379"/>
      <c r="J36" s="371"/>
      <c r="K36" s="371"/>
      <c r="L36" s="371">
        <v>0.1</v>
      </c>
      <c r="M36" s="372">
        <f t="shared" si="0"/>
        <v>0.1</v>
      </c>
      <c r="O36" s="307"/>
      <c r="P36" s="345"/>
    </row>
    <row r="37" spans="1:16" ht="15.75" customHeight="1">
      <c r="A37" s="303" t="s">
        <v>10</v>
      </c>
      <c r="B37" s="304" t="s">
        <v>11</v>
      </c>
      <c r="C37" s="303" t="s">
        <v>48</v>
      </c>
      <c r="D37" s="373" t="s">
        <v>52</v>
      </c>
      <c r="E37" s="373" t="s">
        <v>14</v>
      </c>
      <c r="F37" s="374" t="s">
        <v>55</v>
      </c>
      <c r="G37" s="397" t="s">
        <v>290</v>
      </c>
      <c r="H37" s="381" t="s">
        <v>493</v>
      </c>
      <c r="I37" s="376"/>
      <c r="J37" s="377"/>
      <c r="K37" s="377"/>
      <c r="L37" s="377">
        <v>0.1</v>
      </c>
      <c r="M37" s="378">
        <f t="shared" si="0"/>
        <v>0.1</v>
      </c>
      <c r="O37" s="308"/>
      <c r="P37" s="346"/>
    </row>
    <row r="38" spans="1:16" ht="15.75" customHeight="1">
      <c r="A38" s="303" t="s">
        <v>10</v>
      </c>
      <c r="B38" s="304" t="s">
        <v>11</v>
      </c>
      <c r="C38" s="303" t="s">
        <v>48</v>
      </c>
      <c r="D38" s="373" t="s">
        <v>104</v>
      </c>
      <c r="E38" s="373" t="s">
        <v>14</v>
      </c>
      <c r="F38" s="374" t="s">
        <v>652</v>
      </c>
      <c r="G38" s="397" t="s">
        <v>54</v>
      </c>
      <c r="H38" s="381" t="s">
        <v>493</v>
      </c>
      <c r="I38" s="376"/>
      <c r="J38" s="377"/>
      <c r="K38" s="377"/>
      <c r="L38" s="377">
        <v>0.05</v>
      </c>
      <c r="M38" s="378">
        <f>SUM(I38:L38)</f>
        <v>0.05</v>
      </c>
      <c r="O38" s="308"/>
      <c r="P38" s="346"/>
    </row>
    <row r="39" spans="1:17" ht="15.75" customHeight="1">
      <c r="A39" s="303" t="s">
        <v>10</v>
      </c>
      <c r="B39" s="304" t="s">
        <v>11</v>
      </c>
      <c r="C39" s="303" t="s">
        <v>48</v>
      </c>
      <c r="D39" s="367" t="s">
        <v>58</v>
      </c>
      <c r="E39" s="367" t="s">
        <v>14</v>
      </c>
      <c r="F39" s="368" t="s">
        <v>410</v>
      </c>
      <c r="G39" s="369" t="s">
        <v>21</v>
      </c>
      <c r="H39" s="381" t="s">
        <v>493</v>
      </c>
      <c r="I39" s="379"/>
      <c r="J39" s="371"/>
      <c r="K39" s="371"/>
      <c r="L39" s="371">
        <v>0.2</v>
      </c>
      <c r="M39" s="372">
        <f t="shared" si="0"/>
        <v>0.2</v>
      </c>
      <c r="O39" s="307"/>
      <c r="P39" s="345"/>
      <c r="Q39" s="1" t="s">
        <v>279</v>
      </c>
    </row>
    <row r="40" spans="1:17" ht="15.75" customHeight="1">
      <c r="A40" s="303" t="s">
        <v>10</v>
      </c>
      <c r="B40" s="304" t="s">
        <v>11</v>
      </c>
      <c r="C40" s="303" t="s">
        <v>48</v>
      </c>
      <c r="D40" s="373" t="s">
        <v>59</v>
      </c>
      <c r="E40" s="373" t="s">
        <v>14</v>
      </c>
      <c r="F40" s="374" t="s">
        <v>60</v>
      </c>
      <c r="G40" s="375" t="s">
        <v>32</v>
      </c>
      <c r="H40" s="381" t="s">
        <v>493</v>
      </c>
      <c r="I40" s="376"/>
      <c r="J40" s="377"/>
      <c r="K40" s="377"/>
      <c r="L40" s="377">
        <v>0.3</v>
      </c>
      <c r="M40" s="378">
        <f>SUM(I40:L40)</f>
        <v>0.3</v>
      </c>
      <c r="O40" s="308"/>
      <c r="P40" s="346"/>
      <c r="Q40" s="12" t="s">
        <v>32</v>
      </c>
    </row>
    <row r="41" spans="1:17" ht="15.75" customHeight="1">
      <c r="A41" s="303" t="s">
        <v>10</v>
      </c>
      <c r="B41" s="304" t="s">
        <v>11</v>
      </c>
      <c r="C41" s="303" t="s">
        <v>48</v>
      </c>
      <c r="D41" s="373" t="s">
        <v>59</v>
      </c>
      <c r="E41" s="373" t="s">
        <v>14</v>
      </c>
      <c r="F41" s="374" t="s">
        <v>60</v>
      </c>
      <c r="G41" s="375" t="s">
        <v>21</v>
      </c>
      <c r="H41" s="381" t="s">
        <v>493</v>
      </c>
      <c r="I41" s="376"/>
      <c r="J41" s="377"/>
      <c r="K41" s="377"/>
      <c r="L41" s="377">
        <v>0.2</v>
      </c>
      <c r="M41" s="378">
        <f t="shared" si="0"/>
        <v>0.2</v>
      </c>
      <c r="O41" s="308"/>
      <c r="P41" s="346"/>
      <c r="Q41" s="12" t="s">
        <v>279</v>
      </c>
    </row>
    <row r="42" spans="1:17" ht="15.75" customHeight="1">
      <c r="A42" s="303" t="s">
        <v>10</v>
      </c>
      <c r="B42" s="304" t="s">
        <v>11</v>
      </c>
      <c r="C42" s="303" t="s">
        <v>48</v>
      </c>
      <c r="D42" s="373" t="s">
        <v>59</v>
      </c>
      <c r="E42" s="373" t="s">
        <v>14</v>
      </c>
      <c r="F42" s="374" t="s">
        <v>220</v>
      </c>
      <c r="G42" s="469" t="s">
        <v>36</v>
      </c>
      <c r="H42" s="381" t="s">
        <v>493</v>
      </c>
      <c r="I42" s="376"/>
      <c r="J42" s="377"/>
      <c r="K42" s="377"/>
      <c r="L42" s="467">
        <v>0.1</v>
      </c>
      <c r="M42" s="468">
        <f>SUM(I42:L42)</f>
        <v>0.1</v>
      </c>
      <c r="O42" s="308"/>
      <c r="P42" s="346"/>
      <c r="Q42" s="12" t="s">
        <v>278</v>
      </c>
    </row>
    <row r="43" spans="1:17" ht="15.75" customHeight="1">
      <c r="A43" s="303" t="s">
        <v>10</v>
      </c>
      <c r="B43" s="304" t="s">
        <v>11</v>
      </c>
      <c r="C43" s="303" t="s">
        <v>48</v>
      </c>
      <c r="D43" s="373" t="s">
        <v>59</v>
      </c>
      <c r="E43" s="373" t="s">
        <v>14</v>
      </c>
      <c r="F43" s="374" t="s">
        <v>62</v>
      </c>
      <c r="G43" s="397" t="s">
        <v>29</v>
      </c>
      <c r="H43" s="381" t="s">
        <v>493</v>
      </c>
      <c r="I43" s="376"/>
      <c r="J43" s="377"/>
      <c r="K43" s="377"/>
      <c r="L43" s="377">
        <v>0.1</v>
      </c>
      <c r="M43" s="378">
        <f t="shared" si="0"/>
        <v>0.1</v>
      </c>
      <c r="O43" s="308"/>
      <c r="P43" s="346"/>
      <c r="Q43" s="13" t="s">
        <v>280</v>
      </c>
    </row>
    <row r="44" spans="1:17" ht="15.75" customHeight="1">
      <c r="A44" s="303" t="s">
        <v>10</v>
      </c>
      <c r="B44" s="304" t="s">
        <v>11</v>
      </c>
      <c r="C44" s="303" t="s">
        <v>48</v>
      </c>
      <c r="D44" s="367" t="s">
        <v>166</v>
      </c>
      <c r="E44" s="367" t="s">
        <v>14</v>
      </c>
      <c r="F44" s="368" t="s">
        <v>314</v>
      </c>
      <c r="G44" s="369" t="s">
        <v>611</v>
      </c>
      <c r="H44" s="381" t="s">
        <v>493</v>
      </c>
      <c r="I44" s="379"/>
      <c r="J44" s="371"/>
      <c r="K44" s="371"/>
      <c r="L44" s="371">
        <v>0.2</v>
      </c>
      <c r="M44" s="372">
        <f t="shared" si="0"/>
        <v>0.2</v>
      </c>
      <c r="O44" s="307"/>
      <c r="P44" s="345"/>
      <c r="Q44" s="1"/>
    </row>
    <row r="45" spans="1:17" ht="15.75" customHeight="1">
      <c r="A45" s="303" t="s">
        <v>10</v>
      </c>
      <c r="B45" s="304" t="s">
        <v>11</v>
      </c>
      <c r="C45" s="303" t="s">
        <v>48</v>
      </c>
      <c r="D45" s="385" t="s">
        <v>63</v>
      </c>
      <c r="E45" s="367" t="s">
        <v>14</v>
      </c>
      <c r="F45" s="368" t="s">
        <v>64</v>
      </c>
      <c r="G45" s="369" t="s">
        <v>29</v>
      </c>
      <c r="H45" s="381" t="s">
        <v>493</v>
      </c>
      <c r="I45" s="379"/>
      <c r="J45" s="371"/>
      <c r="K45" s="371"/>
      <c r="L45" s="371">
        <v>0.1</v>
      </c>
      <c r="M45" s="372">
        <f t="shared" si="0"/>
        <v>0.1</v>
      </c>
      <c r="O45" s="307"/>
      <c r="P45" s="345"/>
      <c r="Q45" s="13" t="s">
        <v>280</v>
      </c>
    </row>
    <row r="46" spans="1:17" ht="15.75" customHeight="1">
      <c r="A46" s="303" t="s">
        <v>10</v>
      </c>
      <c r="B46" s="304" t="s">
        <v>11</v>
      </c>
      <c r="C46" s="303" t="s">
        <v>48</v>
      </c>
      <c r="D46" s="380" t="s">
        <v>50</v>
      </c>
      <c r="E46" s="367" t="s">
        <v>14</v>
      </c>
      <c r="F46" s="368" t="s">
        <v>51</v>
      </c>
      <c r="G46" s="369" t="s">
        <v>21</v>
      </c>
      <c r="H46" s="381" t="s">
        <v>493</v>
      </c>
      <c r="I46" s="379"/>
      <c r="J46" s="371"/>
      <c r="K46" s="371"/>
      <c r="L46" s="395">
        <v>0.2</v>
      </c>
      <c r="M46" s="372">
        <f t="shared" si="0"/>
        <v>0.2</v>
      </c>
      <c r="O46" s="307"/>
      <c r="P46" s="345"/>
      <c r="Q46" s="1" t="s">
        <v>279</v>
      </c>
    </row>
    <row r="47" spans="1:17" ht="15.75" customHeight="1">
      <c r="A47" s="303" t="s">
        <v>10</v>
      </c>
      <c r="B47" s="304" t="s">
        <v>11</v>
      </c>
      <c r="C47" s="303" t="s">
        <v>48</v>
      </c>
      <c r="D47" s="373" t="s">
        <v>50</v>
      </c>
      <c r="E47" s="373" t="s">
        <v>14</v>
      </c>
      <c r="F47" s="374" t="s">
        <v>51</v>
      </c>
      <c r="G47" s="465" t="s">
        <v>36</v>
      </c>
      <c r="H47" s="381" t="s">
        <v>493</v>
      </c>
      <c r="I47" s="379"/>
      <c r="J47" s="371"/>
      <c r="K47" s="371"/>
      <c r="L47" s="466">
        <v>0.1</v>
      </c>
      <c r="M47" s="340">
        <f>SUM(I47:L47)</f>
        <v>0.1</v>
      </c>
      <c r="O47" s="307"/>
      <c r="P47" s="345"/>
      <c r="Q47" s="12" t="s">
        <v>278</v>
      </c>
    </row>
    <row r="48" spans="1:17" ht="15.75" customHeight="1">
      <c r="A48" s="303" t="s">
        <v>10</v>
      </c>
      <c r="B48" s="304" t="s">
        <v>11</v>
      </c>
      <c r="C48" s="303" t="s">
        <v>48</v>
      </c>
      <c r="D48" s="367" t="s">
        <v>65</v>
      </c>
      <c r="E48" s="367" t="s">
        <v>14</v>
      </c>
      <c r="F48" s="368" t="s">
        <v>334</v>
      </c>
      <c r="G48" s="369" t="s">
        <v>333</v>
      </c>
      <c r="H48" s="381" t="s">
        <v>493</v>
      </c>
      <c r="I48" s="379"/>
      <c r="J48" s="371"/>
      <c r="K48" s="371"/>
      <c r="L48" s="395">
        <v>0.25</v>
      </c>
      <c r="M48" s="372">
        <f t="shared" si="0"/>
        <v>0.25</v>
      </c>
      <c r="O48" s="307"/>
      <c r="P48" s="345"/>
      <c r="Q48" s="27" t="s">
        <v>274</v>
      </c>
    </row>
    <row r="49" spans="1:17" ht="15.75" customHeight="1">
      <c r="A49" s="303" t="s">
        <v>10</v>
      </c>
      <c r="B49" s="304" t="s">
        <v>11</v>
      </c>
      <c r="C49" s="303" t="s">
        <v>48</v>
      </c>
      <c r="D49" s="367" t="s">
        <v>69</v>
      </c>
      <c r="E49" s="367" t="s">
        <v>14</v>
      </c>
      <c r="F49" s="368" t="s">
        <v>376</v>
      </c>
      <c r="G49" s="381" t="s">
        <v>36</v>
      </c>
      <c r="H49" s="381" t="s">
        <v>493</v>
      </c>
      <c r="I49" s="379"/>
      <c r="J49" s="371"/>
      <c r="K49" s="371"/>
      <c r="L49" s="371">
        <v>0.1</v>
      </c>
      <c r="M49" s="372">
        <f t="shared" si="0"/>
        <v>0.1</v>
      </c>
      <c r="O49" s="307"/>
      <c r="P49" s="345"/>
      <c r="Q49" s="1" t="s">
        <v>278</v>
      </c>
    </row>
    <row r="50" spans="1:16" ht="15.75" customHeight="1">
      <c r="A50" s="303" t="s">
        <v>10</v>
      </c>
      <c r="B50" s="304" t="s">
        <v>11</v>
      </c>
      <c r="C50" s="311" t="s">
        <v>48</v>
      </c>
      <c r="D50" s="389" t="s">
        <v>70</v>
      </c>
      <c r="E50" s="389" t="s">
        <v>47</v>
      </c>
      <c r="F50" s="389" t="s">
        <v>47</v>
      </c>
      <c r="G50" s="390"/>
      <c r="H50" s="391"/>
      <c r="I50" s="392"/>
      <c r="J50" s="393"/>
      <c r="K50" s="393"/>
      <c r="L50" s="393">
        <f>SUM(L28:L49)</f>
        <v>3.2500000000000013</v>
      </c>
      <c r="M50" s="394">
        <f t="shared" si="0"/>
        <v>3.2500000000000013</v>
      </c>
      <c r="O50" s="313"/>
      <c r="P50" s="347"/>
    </row>
    <row r="51" spans="1:16" ht="15.75" customHeight="1">
      <c r="A51" s="303" t="s">
        <v>10</v>
      </c>
      <c r="B51" s="493" t="s">
        <v>11</v>
      </c>
      <c r="C51" s="314" t="s">
        <v>71</v>
      </c>
      <c r="D51" s="398" t="s">
        <v>47</v>
      </c>
      <c r="E51" s="398" t="s">
        <v>47</v>
      </c>
      <c r="F51" s="398" t="s">
        <v>47</v>
      </c>
      <c r="G51" s="399"/>
      <c r="H51" s="400"/>
      <c r="I51" s="419">
        <f>I27</f>
        <v>3.125</v>
      </c>
      <c r="J51" s="420">
        <f>J27</f>
        <v>0.4</v>
      </c>
      <c r="K51" s="420">
        <f>K27</f>
        <v>2.45</v>
      </c>
      <c r="L51" s="420">
        <f>L50</f>
        <v>3.2500000000000013</v>
      </c>
      <c r="M51" s="490">
        <f t="shared" si="0"/>
        <v>9.225000000000001</v>
      </c>
      <c r="O51" s="315"/>
      <c r="P51" s="348"/>
    </row>
    <row r="52" spans="1:16" ht="12.75">
      <c r="A52" s="303" t="s">
        <v>10</v>
      </c>
      <c r="B52" s="304" t="s">
        <v>72</v>
      </c>
      <c r="C52" s="303" t="s">
        <v>12</v>
      </c>
      <c r="D52" s="367" t="s">
        <v>19</v>
      </c>
      <c r="E52" s="367" t="s">
        <v>14</v>
      </c>
      <c r="F52" s="368" t="s">
        <v>20</v>
      </c>
      <c r="G52" s="369" t="s">
        <v>405</v>
      </c>
      <c r="H52" s="369" t="s">
        <v>494</v>
      </c>
      <c r="I52" s="379"/>
      <c r="J52" s="371"/>
      <c r="K52" s="371">
        <v>0.35</v>
      </c>
      <c r="L52" s="371"/>
      <c r="M52" s="372">
        <f>SUM(I52:L52)</f>
        <v>0.35</v>
      </c>
      <c r="O52" s="307"/>
      <c r="P52" s="345"/>
    </row>
    <row r="53" spans="1:16" ht="25.5">
      <c r="A53" s="303" t="s">
        <v>10</v>
      </c>
      <c r="B53" s="304" t="s">
        <v>72</v>
      </c>
      <c r="C53" s="303" t="s">
        <v>12</v>
      </c>
      <c r="D53" s="367" t="s">
        <v>91</v>
      </c>
      <c r="E53" s="367" t="s">
        <v>14</v>
      </c>
      <c r="F53" s="368" t="s">
        <v>646</v>
      </c>
      <c r="G53" s="369" t="s">
        <v>647</v>
      </c>
      <c r="H53" s="369" t="s">
        <v>494</v>
      </c>
      <c r="I53" s="379"/>
      <c r="J53" s="371"/>
      <c r="K53" s="371">
        <v>0.1</v>
      </c>
      <c r="L53" s="371"/>
      <c r="M53" s="372">
        <f>SUM(I53:L53)</f>
        <v>0.1</v>
      </c>
      <c r="O53" s="307"/>
      <c r="P53" s="345"/>
    </row>
    <row r="54" spans="1:16" ht="25.5">
      <c r="A54" s="303" t="s">
        <v>10</v>
      </c>
      <c r="B54" s="304" t="s">
        <v>72</v>
      </c>
      <c r="C54" s="303" t="s">
        <v>12</v>
      </c>
      <c r="D54" s="367" t="s">
        <v>91</v>
      </c>
      <c r="E54" s="367" t="s">
        <v>22</v>
      </c>
      <c r="F54" s="381" t="s">
        <v>648</v>
      </c>
      <c r="G54" s="369" t="s">
        <v>647</v>
      </c>
      <c r="H54" s="369" t="s">
        <v>494</v>
      </c>
      <c r="I54" s="379"/>
      <c r="J54" s="371"/>
      <c r="K54" s="371">
        <v>0.25</v>
      </c>
      <c r="L54" s="371"/>
      <c r="M54" s="372">
        <f>SUM(I54:L54)</f>
        <v>0.25</v>
      </c>
      <c r="O54" s="307"/>
      <c r="P54" s="345"/>
    </row>
    <row r="55" spans="1:16" ht="12.75">
      <c r="A55" s="303" t="s">
        <v>10</v>
      </c>
      <c r="B55" s="304" t="s">
        <v>72</v>
      </c>
      <c r="C55" s="303" t="s">
        <v>12</v>
      </c>
      <c r="D55" s="367" t="s">
        <v>33</v>
      </c>
      <c r="E55" s="367" t="s">
        <v>14</v>
      </c>
      <c r="F55" s="368" t="s">
        <v>75</v>
      </c>
      <c r="G55" s="369" t="s">
        <v>76</v>
      </c>
      <c r="H55" s="369" t="s">
        <v>494</v>
      </c>
      <c r="I55" s="379"/>
      <c r="J55" s="371"/>
      <c r="K55" s="371">
        <v>0.2</v>
      </c>
      <c r="L55" s="371"/>
      <c r="M55" s="372">
        <f t="shared" si="0"/>
        <v>0.2</v>
      </c>
      <c r="O55" s="307"/>
      <c r="P55" s="345"/>
    </row>
    <row r="56" spans="1:16" ht="38.25">
      <c r="A56" s="303" t="s">
        <v>10</v>
      </c>
      <c r="B56" s="304" t="s">
        <v>72</v>
      </c>
      <c r="C56" s="303" t="s">
        <v>12</v>
      </c>
      <c r="D56" s="401" t="s">
        <v>38</v>
      </c>
      <c r="E56" s="382" t="s">
        <v>27</v>
      </c>
      <c r="F56" s="402" t="s">
        <v>301</v>
      </c>
      <c r="G56" s="369" t="s">
        <v>500</v>
      </c>
      <c r="H56" s="369" t="s">
        <v>261</v>
      </c>
      <c r="I56" s="379">
        <v>0.25</v>
      </c>
      <c r="J56" s="371"/>
      <c r="K56" s="371"/>
      <c r="L56" s="371"/>
      <c r="M56" s="372">
        <f t="shared" si="0"/>
        <v>0.25</v>
      </c>
      <c r="O56" s="307"/>
      <c r="P56" s="345"/>
    </row>
    <row r="57" spans="1:16" ht="38.25">
      <c r="A57" s="303" t="s">
        <v>10</v>
      </c>
      <c r="B57" s="304" t="s">
        <v>72</v>
      </c>
      <c r="C57" s="303" t="s">
        <v>12</v>
      </c>
      <c r="D57" s="403" t="s">
        <v>38</v>
      </c>
      <c r="E57" s="403" t="s">
        <v>27</v>
      </c>
      <c r="F57" s="404" t="s">
        <v>301</v>
      </c>
      <c r="G57" s="405" t="s">
        <v>501</v>
      </c>
      <c r="H57" s="405" t="s">
        <v>261</v>
      </c>
      <c r="I57" s="406">
        <v>0.25</v>
      </c>
      <c r="J57" s="407"/>
      <c r="K57" s="407"/>
      <c r="L57" s="407"/>
      <c r="M57" s="408">
        <f t="shared" si="0"/>
        <v>0.25</v>
      </c>
      <c r="O57" s="318"/>
      <c r="P57" s="349"/>
    </row>
    <row r="58" spans="1:16" ht="38.25">
      <c r="A58" s="303" t="s">
        <v>10</v>
      </c>
      <c r="B58" s="304" t="s">
        <v>72</v>
      </c>
      <c r="C58" s="303" t="s">
        <v>12</v>
      </c>
      <c r="D58" s="373" t="s">
        <v>38</v>
      </c>
      <c r="E58" s="373" t="s">
        <v>80</v>
      </c>
      <c r="F58" s="409" t="s">
        <v>78</v>
      </c>
      <c r="G58" s="397" t="s">
        <v>502</v>
      </c>
      <c r="H58" s="397" t="s">
        <v>261</v>
      </c>
      <c r="I58" s="376">
        <v>0.8</v>
      </c>
      <c r="J58" s="377"/>
      <c r="K58" s="377"/>
      <c r="L58" s="377"/>
      <c r="M58" s="378">
        <f t="shared" si="0"/>
        <v>0.8</v>
      </c>
      <c r="O58" s="308"/>
      <c r="P58" s="346"/>
    </row>
    <row r="59" spans="1:17" ht="38.25">
      <c r="A59" s="303" t="s">
        <v>10</v>
      </c>
      <c r="B59" s="304" t="s">
        <v>72</v>
      </c>
      <c r="C59" s="303" t="s">
        <v>12</v>
      </c>
      <c r="D59" s="373" t="s">
        <v>38</v>
      </c>
      <c r="E59" s="373" t="s">
        <v>80</v>
      </c>
      <c r="F59" s="368" t="s">
        <v>79</v>
      </c>
      <c r="G59" s="369" t="s">
        <v>503</v>
      </c>
      <c r="H59" s="369" t="s">
        <v>261</v>
      </c>
      <c r="I59" s="379">
        <v>0.15</v>
      </c>
      <c r="J59" s="371"/>
      <c r="K59" s="371"/>
      <c r="L59" s="371"/>
      <c r="M59" s="372">
        <f t="shared" si="0"/>
        <v>0.15</v>
      </c>
      <c r="O59" s="307"/>
      <c r="P59" s="345"/>
      <c r="Q59" s="28"/>
    </row>
    <row r="60" spans="1:17" ht="51">
      <c r="A60" s="303" t="s">
        <v>10</v>
      </c>
      <c r="B60" s="304" t="s">
        <v>72</v>
      </c>
      <c r="C60" s="303" t="s">
        <v>12</v>
      </c>
      <c r="D60" s="373" t="s">
        <v>38</v>
      </c>
      <c r="E60" s="373" t="s">
        <v>80</v>
      </c>
      <c r="F60" s="374" t="s">
        <v>79</v>
      </c>
      <c r="G60" s="397" t="s">
        <v>512</v>
      </c>
      <c r="H60" s="397" t="s">
        <v>261</v>
      </c>
      <c r="I60" s="376">
        <v>0.75</v>
      </c>
      <c r="J60" s="377"/>
      <c r="K60" s="377"/>
      <c r="L60" s="377"/>
      <c r="M60" s="378">
        <f t="shared" si="0"/>
        <v>0.75</v>
      </c>
      <c r="O60" s="308"/>
      <c r="P60" s="346"/>
      <c r="Q60" s="28"/>
    </row>
    <row r="61" spans="1:18" ht="38.25">
      <c r="A61" s="303" t="s">
        <v>10</v>
      </c>
      <c r="B61" s="304" t="s">
        <v>72</v>
      </c>
      <c r="C61" s="303" t="s">
        <v>12</v>
      </c>
      <c r="D61" s="373" t="s">
        <v>38</v>
      </c>
      <c r="E61" s="367" t="s">
        <v>42</v>
      </c>
      <c r="F61" s="368" t="s">
        <v>300</v>
      </c>
      <c r="G61" s="369" t="s">
        <v>499</v>
      </c>
      <c r="H61" s="369" t="s">
        <v>261</v>
      </c>
      <c r="I61" s="379">
        <v>0.55</v>
      </c>
      <c r="J61" s="371"/>
      <c r="K61" s="371"/>
      <c r="L61" s="371"/>
      <c r="M61" s="372">
        <f t="shared" si="0"/>
        <v>0.55</v>
      </c>
      <c r="O61" s="307"/>
      <c r="P61" s="345"/>
      <c r="R61" s="12"/>
    </row>
    <row r="62" spans="1:16" ht="12.75">
      <c r="A62" s="303" t="s">
        <v>10</v>
      </c>
      <c r="B62" s="304" t="s">
        <v>72</v>
      </c>
      <c r="C62" s="311" t="s">
        <v>12</v>
      </c>
      <c r="D62" s="389" t="s">
        <v>46</v>
      </c>
      <c r="E62" s="389" t="s">
        <v>47</v>
      </c>
      <c r="F62" s="389" t="s">
        <v>47</v>
      </c>
      <c r="G62" s="390"/>
      <c r="H62" s="391"/>
      <c r="I62" s="392">
        <f>SUM(I52:I61)</f>
        <v>2.75</v>
      </c>
      <c r="J62" s="393">
        <f>SUM(J52:J61)</f>
        <v>0</v>
      </c>
      <c r="K62" s="393">
        <f>SUM(K52:K61)</f>
        <v>0.8999999999999999</v>
      </c>
      <c r="L62" s="393"/>
      <c r="M62" s="394">
        <f t="shared" si="0"/>
        <v>3.65</v>
      </c>
      <c r="O62" s="313"/>
      <c r="P62" s="347"/>
    </row>
    <row r="63" spans="1:16" ht="12.75">
      <c r="A63" s="303" t="s">
        <v>10</v>
      </c>
      <c r="B63" s="304" t="s">
        <v>72</v>
      </c>
      <c r="C63" s="305" t="s">
        <v>48</v>
      </c>
      <c r="D63" s="367" t="s">
        <v>49</v>
      </c>
      <c r="E63" s="367" t="s">
        <v>14</v>
      </c>
      <c r="F63" s="368" t="s">
        <v>82</v>
      </c>
      <c r="G63" s="369" t="s">
        <v>671</v>
      </c>
      <c r="H63" s="381" t="s">
        <v>493</v>
      </c>
      <c r="I63" s="379"/>
      <c r="J63" s="371"/>
      <c r="K63" s="371"/>
      <c r="L63" s="371">
        <v>0.1</v>
      </c>
      <c r="M63" s="372">
        <f t="shared" si="0"/>
        <v>0.1</v>
      </c>
      <c r="O63" s="307"/>
      <c r="P63" s="345"/>
    </row>
    <row r="64" spans="1:16" ht="12.75">
      <c r="A64" s="303" t="s">
        <v>10</v>
      </c>
      <c r="B64" s="304" t="s">
        <v>72</v>
      </c>
      <c r="C64" s="305" t="s">
        <v>48</v>
      </c>
      <c r="D64" s="367" t="s">
        <v>49</v>
      </c>
      <c r="E64" s="367" t="s">
        <v>22</v>
      </c>
      <c r="F64" s="368" t="s">
        <v>408</v>
      </c>
      <c r="G64" s="369" t="s">
        <v>671</v>
      </c>
      <c r="H64" s="381" t="s">
        <v>493</v>
      </c>
      <c r="I64" s="379"/>
      <c r="J64" s="371"/>
      <c r="K64" s="371"/>
      <c r="L64" s="371">
        <v>0.1</v>
      </c>
      <c r="M64" s="372">
        <f>SUM(I64:L64)</f>
        <v>0.1</v>
      </c>
      <c r="O64" s="307"/>
      <c r="P64" s="345"/>
    </row>
    <row r="65" spans="1:16" ht="12.75">
      <c r="A65" s="303" t="s">
        <v>10</v>
      </c>
      <c r="B65" s="304" t="s">
        <v>72</v>
      </c>
      <c r="C65" s="305" t="s">
        <v>48</v>
      </c>
      <c r="D65" s="367" t="s">
        <v>49</v>
      </c>
      <c r="E65" s="367" t="s">
        <v>87</v>
      </c>
      <c r="F65" s="368" t="s">
        <v>661</v>
      </c>
      <c r="G65" s="369" t="s">
        <v>662</v>
      </c>
      <c r="H65" s="381" t="s">
        <v>493</v>
      </c>
      <c r="I65" s="379"/>
      <c r="J65" s="371"/>
      <c r="K65" s="371"/>
      <c r="L65" s="371">
        <v>0.1</v>
      </c>
      <c r="M65" s="372">
        <f t="shared" si="0"/>
        <v>0.1</v>
      </c>
      <c r="O65" s="307"/>
      <c r="P65" s="345"/>
    </row>
    <row r="66" spans="1:16" ht="12.75">
      <c r="A66" s="303" t="s">
        <v>10</v>
      </c>
      <c r="B66" s="304" t="s">
        <v>72</v>
      </c>
      <c r="C66" s="305" t="s">
        <v>48</v>
      </c>
      <c r="D66" s="367" t="s">
        <v>212</v>
      </c>
      <c r="E66" s="367" t="s">
        <v>14</v>
      </c>
      <c r="F66" s="368" t="s">
        <v>213</v>
      </c>
      <c r="G66" s="369" t="s">
        <v>405</v>
      </c>
      <c r="H66" s="381" t="s">
        <v>493</v>
      </c>
      <c r="I66" s="379"/>
      <c r="J66" s="371"/>
      <c r="K66" s="371"/>
      <c r="L66" s="371">
        <v>0.1</v>
      </c>
      <c r="M66" s="372">
        <f t="shared" si="0"/>
        <v>0.1</v>
      </c>
      <c r="O66" s="307"/>
      <c r="P66" s="345"/>
    </row>
    <row r="67" spans="1:16" ht="12.75">
      <c r="A67" s="303" t="s">
        <v>10</v>
      </c>
      <c r="B67" s="304" t="s">
        <v>72</v>
      </c>
      <c r="C67" s="305" t="s">
        <v>48</v>
      </c>
      <c r="D67" s="367" t="s">
        <v>67</v>
      </c>
      <c r="E67" s="367" t="s">
        <v>22</v>
      </c>
      <c r="F67" s="368" t="s">
        <v>265</v>
      </c>
      <c r="G67" s="338" t="s">
        <v>702</v>
      </c>
      <c r="H67" s="381" t="s">
        <v>493</v>
      </c>
      <c r="I67" s="379"/>
      <c r="J67" s="371"/>
      <c r="K67" s="371"/>
      <c r="L67" s="339">
        <v>0.2</v>
      </c>
      <c r="M67" s="340">
        <f>SUM(I67:L67)</f>
        <v>0.2</v>
      </c>
      <c r="O67" s="307"/>
      <c r="P67" s="345"/>
    </row>
    <row r="68" spans="1:16" ht="12.75">
      <c r="A68" s="303" t="s">
        <v>10</v>
      </c>
      <c r="B68" s="304" t="s">
        <v>72</v>
      </c>
      <c r="C68" s="303" t="s">
        <v>48</v>
      </c>
      <c r="D68" s="460" t="s">
        <v>50</v>
      </c>
      <c r="E68" s="460" t="s">
        <v>22</v>
      </c>
      <c r="F68" s="458" t="s">
        <v>296</v>
      </c>
      <c r="G68" s="338" t="s">
        <v>713</v>
      </c>
      <c r="H68" s="465" t="s">
        <v>493</v>
      </c>
      <c r="I68" s="473"/>
      <c r="J68" s="339"/>
      <c r="K68" s="339"/>
      <c r="L68" s="339">
        <v>0.3</v>
      </c>
      <c r="M68" s="340">
        <f>SUM(I68:L68)</f>
        <v>0.3</v>
      </c>
      <c r="O68" s="307"/>
      <c r="P68" s="345"/>
    </row>
    <row r="69" spans="1:16" ht="12.75">
      <c r="A69" s="303" t="s">
        <v>10</v>
      </c>
      <c r="B69" s="304" t="s">
        <v>72</v>
      </c>
      <c r="C69" s="303" t="s">
        <v>48</v>
      </c>
      <c r="D69" s="396" t="s">
        <v>50</v>
      </c>
      <c r="E69" s="367" t="s">
        <v>87</v>
      </c>
      <c r="F69" s="368" t="s">
        <v>350</v>
      </c>
      <c r="G69" s="369" t="s">
        <v>83</v>
      </c>
      <c r="H69" s="381" t="s">
        <v>493</v>
      </c>
      <c r="I69" s="379"/>
      <c r="J69" s="371"/>
      <c r="K69" s="371"/>
      <c r="L69" s="371">
        <v>0.1</v>
      </c>
      <c r="M69" s="372">
        <f t="shared" si="0"/>
        <v>0.1</v>
      </c>
      <c r="O69" s="307"/>
      <c r="P69" s="345"/>
    </row>
    <row r="70" spans="1:16" s="357" customFormat="1" ht="12.75">
      <c r="A70" s="373" t="s">
        <v>10</v>
      </c>
      <c r="B70" s="459" t="s">
        <v>72</v>
      </c>
      <c r="C70" s="373" t="s">
        <v>48</v>
      </c>
      <c r="D70" s="367" t="s">
        <v>606</v>
      </c>
      <c r="E70" s="367" t="s">
        <v>22</v>
      </c>
      <c r="F70" s="368" t="s">
        <v>607</v>
      </c>
      <c r="G70" s="369" t="s">
        <v>609</v>
      </c>
      <c r="H70" s="381" t="s">
        <v>493</v>
      </c>
      <c r="I70" s="379"/>
      <c r="J70" s="371"/>
      <c r="K70" s="371"/>
      <c r="L70" s="371">
        <v>0.15</v>
      </c>
      <c r="M70" s="372">
        <f t="shared" si="0"/>
        <v>0.15</v>
      </c>
      <c r="O70" s="340"/>
      <c r="P70" s="352"/>
    </row>
    <row r="71" spans="1:16" ht="12.75">
      <c r="A71" s="303" t="s">
        <v>10</v>
      </c>
      <c r="B71" s="304" t="s">
        <v>72</v>
      </c>
      <c r="C71" s="303" t="s">
        <v>48</v>
      </c>
      <c r="D71" s="367" t="s">
        <v>58</v>
      </c>
      <c r="E71" s="367" t="s">
        <v>14</v>
      </c>
      <c r="F71" s="368" t="s">
        <v>410</v>
      </c>
      <c r="G71" s="369" t="s">
        <v>414</v>
      </c>
      <c r="H71" s="381" t="s">
        <v>493</v>
      </c>
      <c r="I71" s="379"/>
      <c r="J71" s="371"/>
      <c r="K71" s="371"/>
      <c r="L71" s="371">
        <v>0.1</v>
      </c>
      <c r="M71" s="372">
        <f t="shared" si="0"/>
        <v>0.1</v>
      </c>
      <c r="O71" s="307"/>
      <c r="P71" s="345"/>
    </row>
    <row r="72" spans="1:16" ht="12.75">
      <c r="A72" s="303" t="s">
        <v>10</v>
      </c>
      <c r="B72" s="304" t="s">
        <v>72</v>
      </c>
      <c r="C72" s="303" t="s">
        <v>48</v>
      </c>
      <c r="D72" s="367" t="s">
        <v>58</v>
      </c>
      <c r="E72" s="367" t="s">
        <v>22</v>
      </c>
      <c r="F72" s="368" t="str">
        <f>UPPER("O’Murchadha, Aongus")</f>
        <v>O’MURCHADHA, AONGUS</v>
      </c>
      <c r="G72" s="369" t="s">
        <v>414</v>
      </c>
      <c r="H72" s="381" t="s">
        <v>493</v>
      </c>
      <c r="I72" s="379"/>
      <c r="J72" s="371"/>
      <c r="K72" s="371"/>
      <c r="L72" s="371">
        <v>0.1</v>
      </c>
      <c r="M72" s="372">
        <f t="shared" si="0"/>
        <v>0.1</v>
      </c>
      <c r="O72" s="307"/>
      <c r="P72" s="345"/>
    </row>
    <row r="73" spans="1:16" ht="12.75">
      <c r="A73" s="303" t="s">
        <v>10</v>
      </c>
      <c r="B73" s="304" t="s">
        <v>72</v>
      </c>
      <c r="C73" s="303" t="s">
        <v>48</v>
      </c>
      <c r="D73" s="367" t="s">
        <v>58</v>
      </c>
      <c r="E73" s="367" t="s">
        <v>87</v>
      </c>
      <c r="F73" s="368" t="s">
        <v>413</v>
      </c>
      <c r="G73" s="369" t="s">
        <v>414</v>
      </c>
      <c r="H73" s="381" t="s">
        <v>493</v>
      </c>
      <c r="I73" s="379"/>
      <c r="J73" s="371"/>
      <c r="K73" s="371"/>
      <c r="L73" s="371">
        <v>0.25</v>
      </c>
      <c r="M73" s="372">
        <f t="shared" si="0"/>
        <v>0.25</v>
      </c>
      <c r="O73" s="307"/>
      <c r="P73" s="345"/>
    </row>
    <row r="74" spans="1:16" ht="12.75">
      <c r="A74" s="303" t="s">
        <v>10</v>
      </c>
      <c r="B74" s="304" t="s">
        <v>72</v>
      </c>
      <c r="C74" s="303" t="s">
        <v>48</v>
      </c>
      <c r="D74" s="367" t="s">
        <v>85</v>
      </c>
      <c r="E74" s="367" t="s">
        <v>27</v>
      </c>
      <c r="F74" s="368" t="s">
        <v>86</v>
      </c>
      <c r="G74" s="369" t="s">
        <v>83</v>
      </c>
      <c r="H74" s="381" t="s">
        <v>493</v>
      </c>
      <c r="I74" s="379"/>
      <c r="J74" s="371"/>
      <c r="K74" s="371"/>
      <c r="L74" s="371">
        <v>0.05</v>
      </c>
      <c r="M74" s="372">
        <f aca="true" t="shared" si="1" ref="M74:M137">SUM(I74:L74)</f>
        <v>0.05</v>
      </c>
      <c r="O74" s="307"/>
      <c r="P74" s="345"/>
    </row>
    <row r="75" spans="1:16" ht="12.75">
      <c r="A75" s="303" t="s">
        <v>10</v>
      </c>
      <c r="B75" s="304" t="s">
        <v>72</v>
      </c>
      <c r="C75" s="303" t="s">
        <v>48</v>
      </c>
      <c r="D75" s="373" t="s">
        <v>85</v>
      </c>
      <c r="E75" s="367" t="s">
        <v>87</v>
      </c>
      <c r="F75" s="368" t="s">
        <v>88</v>
      </c>
      <c r="G75" s="369" t="s">
        <v>83</v>
      </c>
      <c r="H75" s="381" t="s">
        <v>493</v>
      </c>
      <c r="I75" s="379"/>
      <c r="J75" s="371"/>
      <c r="K75" s="371"/>
      <c r="L75" s="371">
        <v>0.05</v>
      </c>
      <c r="M75" s="372">
        <f t="shared" si="1"/>
        <v>0.05</v>
      </c>
      <c r="O75" s="307"/>
      <c r="P75" s="345"/>
    </row>
    <row r="76" spans="1:16" ht="12.75">
      <c r="A76" s="303" t="s">
        <v>10</v>
      </c>
      <c r="B76" s="304" t="s">
        <v>72</v>
      </c>
      <c r="C76" s="311" t="s">
        <v>48</v>
      </c>
      <c r="D76" s="389" t="s">
        <v>70</v>
      </c>
      <c r="E76" s="389" t="s">
        <v>47</v>
      </c>
      <c r="F76" s="389" t="s">
        <v>47</v>
      </c>
      <c r="G76" s="390"/>
      <c r="H76" s="391"/>
      <c r="I76" s="392"/>
      <c r="J76" s="393"/>
      <c r="K76" s="393"/>
      <c r="L76" s="393">
        <f>SUM(L63:L75)</f>
        <v>1.7000000000000004</v>
      </c>
      <c r="M76" s="394">
        <f t="shared" si="1"/>
        <v>1.7000000000000004</v>
      </c>
      <c r="O76" s="313"/>
      <c r="P76" s="347"/>
    </row>
    <row r="77" spans="1:16" ht="12.75">
      <c r="A77" s="303" t="s">
        <v>10</v>
      </c>
      <c r="B77" s="493" t="s">
        <v>72</v>
      </c>
      <c r="C77" s="314" t="s">
        <v>71</v>
      </c>
      <c r="D77" s="398" t="s">
        <v>47</v>
      </c>
      <c r="E77" s="398" t="s">
        <v>47</v>
      </c>
      <c r="F77" s="398" t="s">
        <v>47</v>
      </c>
      <c r="G77" s="399"/>
      <c r="H77" s="400"/>
      <c r="I77" s="419">
        <f>I62</f>
        <v>2.75</v>
      </c>
      <c r="J77" s="420">
        <f>J62</f>
        <v>0</v>
      </c>
      <c r="K77" s="420">
        <f>K62</f>
        <v>0.8999999999999999</v>
      </c>
      <c r="L77" s="420">
        <f>L76</f>
        <v>1.7000000000000004</v>
      </c>
      <c r="M77" s="490">
        <f t="shared" si="1"/>
        <v>5.3500000000000005</v>
      </c>
      <c r="O77" s="315"/>
      <c r="P77" s="348"/>
    </row>
    <row r="78" spans="1:16" ht="25.5">
      <c r="A78" s="303" t="s">
        <v>10</v>
      </c>
      <c r="B78" s="306" t="s">
        <v>89</v>
      </c>
      <c r="C78" s="305" t="s">
        <v>12</v>
      </c>
      <c r="D78" s="367" t="s">
        <v>38</v>
      </c>
      <c r="E78" s="367" t="s">
        <v>42</v>
      </c>
      <c r="F78" s="368" t="s">
        <v>300</v>
      </c>
      <c r="G78" s="369" t="s">
        <v>504</v>
      </c>
      <c r="H78" s="369" t="s">
        <v>261</v>
      </c>
      <c r="I78" s="379">
        <v>0.25</v>
      </c>
      <c r="J78" s="371"/>
      <c r="K78" s="371"/>
      <c r="L78" s="371"/>
      <c r="M78" s="372">
        <f t="shared" si="1"/>
        <v>0.25</v>
      </c>
      <c r="O78" s="307"/>
      <c r="P78" s="345"/>
    </row>
    <row r="79" spans="1:16" ht="12.75">
      <c r="A79" s="303" t="s">
        <v>10</v>
      </c>
      <c r="B79" s="304" t="s">
        <v>89</v>
      </c>
      <c r="C79" s="311" t="s">
        <v>12</v>
      </c>
      <c r="D79" s="389" t="s">
        <v>46</v>
      </c>
      <c r="E79" s="389" t="s">
        <v>47</v>
      </c>
      <c r="F79" s="389" t="s">
        <v>47</v>
      </c>
      <c r="G79" s="390"/>
      <c r="H79" s="391"/>
      <c r="I79" s="392">
        <f>I78</f>
        <v>0.25</v>
      </c>
      <c r="J79" s="393"/>
      <c r="K79" s="393"/>
      <c r="L79" s="393"/>
      <c r="M79" s="394">
        <f t="shared" si="1"/>
        <v>0.25</v>
      </c>
      <c r="O79" s="313"/>
      <c r="P79" s="347"/>
    </row>
    <row r="80" spans="1:16" ht="12.75">
      <c r="A80" s="303" t="s">
        <v>10</v>
      </c>
      <c r="B80" s="493" t="s">
        <v>89</v>
      </c>
      <c r="C80" s="314" t="s">
        <v>71</v>
      </c>
      <c r="D80" s="398" t="s">
        <v>47</v>
      </c>
      <c r="E80" s="398" t="s">
        <v>47</v>
      </c>
      <c r="F80" s="398" t="s">
        <v>47</v>
      </c>
      <c r="G80" s="399"/>
      <c r="H80" s="400"/>
      <c r="I80" s="419">
        <f>I79</f>
        <v>0.25</v>
      </c>
      <c r="J80" s="420"/>
      <c r="K80" s="420"/>
      <c r="L80" s="420"/>
      <c r="M80" s="490">
        <f t="shared" si="1"/>
        <v>0.25</v>
      </c>
      <c r="O80" s="315"/>
      <c r="P80" s="348"/>
    </row>
    <row r="81" spans="1:16" ht="12.75">
      <c r="A81" s="303" t="s">
        <v>10</v>
      </c>
      <c r="B81" s="304" t="s">
        <v>90</v>
      </c>
      <c r="C81" s="303" t="s">
        <v>12</v>
      </c>
      <c r="D81" s="367" t="s">
        <v>19</v>
      </c>
      <c r="E81" s="367" t="s">
        <v>14</v>
      </c>
      <c r="F81" s="368" t="s">
        <v>20</v>
      </c>
      <c r="G81" s="369" t="s">
        <v>26</v>
      </c>
      <c r="H81" s="369" t="s">
        <v>494</v>
      </c>
      <c r="I81" s="379"/>
      <c r="J81" s="371"/>
      <c r="K81" s="371">
        <v>0.05</v>
      </c>
      <c r="L81" s="371"/>
      <c r="M81" s="372">
        <f t="shared" si="1"/>
        <v>0.05</v>
      </c>
      <c r="O81" s="307"/>
      <c r="P81" s="345"/>
    </row>
    <row r="82" spans="1:16" ht="12.75">
      <c r="A82" s="303" t="s">
        <v>10</v>
      </c>
      <c r="B82" s="304" t="s">
        <v>90</v>
      </c>
      <c r="C82" s="303" t="s">
        <v>12</v>
      </c>
      <c r="D82" s="373" t="s">
        <v>19</v>
      </c>
      <c r="E82" s="373" t="s">
        <v>14</v>
      </c>
      <c r="F82" s="368" t="s">
        <v>92</v>
      </c>
      <c r="G82" s="369" t="s">
        <v>26</v>
      </c>
      <c r="H82" s="369" t="s">
        <v>494</v>
      </c>
      <c r="I82" s="379"/>
      <c r="J82" s="371"/>
      <c r="K82" s="371">
        <v>0.05</v>
      </c>
      <c r="L82" s="371"/>
      <c r="M82" s="372">
        <f t="shared" si="1"/>
        <v>0.05</v>
      </c>
      <c r="O82" s="307"/>
      <c r="P82" s="345"/>
    </row>
    <row r="83" spans="1:16" ht="12.75">
      <c r="A83" s="303" t="s">
        <v>10</v>
      </c>
      <c r="B83" s="304" t="s">
        <v>90</v>
      </c>
      <c r="C83" s="303" t="s">
        <v>12</v>
      </c>
      <c r="D83" s="367" t="s">
        <v>24</v>
      </c>
      <c r="E83" s="367" t="s">
        <v>14</v>
      </c>
      <c r="F83" s="368" t="s">
        <v>25</v>
      </c>
      <c r="G83" s="369" t="s">
        <v>26</v>
      </c>
      <c r="H83" s="369" t="s">
        <v>494</v>
      </c>
      <c r="I83" s="379"/>
      <c r="J83" s="371"/>
      <c r="K83" s="371">
        <v>0.1</v>
      </c>
      <c r="L83" s="371"/>
      <c r="M83" s="372">
        <f>SUM(I83:L83)</f>
        <v>0.1</v>
      </c>
      <c r="O83" s="307"/>
      <c r="P83" s="345"/>
    </row>
    <row r="84" spans="1:16" ht="12.75">
      <c r="A84" s="303" t="s">
        <v>10</v>
      </c>
      <c r="B84" s="304" t="s">
        <v>90</v>
      </c>
      <c r="C84" s="303" t="s">
        <v>12</v>
      </c>
      <c r="D84" s="367" t="s">
        <v>33</v>
      </c>
      <c r="E84" s="367" t="s">
        <v>14</v>
      </c>
      <c r="F84" s="368" t="s">
        <v>93</v>
      </c>
      <c r="G84" s="369" t="s">
        <v>26</v>
      </c>
      <c r="H84" s="369" t="s">
        <v>494</v>
      </c>
      <c r="I84" s="379"/>
      <c r="J84" s="371"/>
      <c r="K84" s="371">
        <v>0.1</v>
      </c>
      <c r="L84" s="371"/>
      <c r="M84" s="372">
        <f t="shared" si="1"/>
        <v>0.1</v>
      </c>
      <c r="O84" s="307"/>
      <c r="P84" s="345"/>
    </row>
    <row r="85" spans="1:16" ht="12.75">
      <c r="A85" s="303" t="s">
        <v>10</v>
      </c>
      <c r="B85" s="304" t="s">
        <v>90</v>
      </c>
      <c r="C85" s="303" t="s">
        <v>12</v>
      </c>
      <c r="D85" s="410" t="s">
        <v>38</v>
      </c>
      <c r="E85" s="411" t="s">
        <v>45</v>
      </c>
      <c r="F85" s="368" t="s">
        <v>433</v>
      </c>
      <c r="G85" s="369" t="s">
        <v>94</v>
      </c>
      <c r="H85" s="369" t="s">
        <v>261</v>
      </c>
      <c r="I85" s="473">
        <v>0.5</v>
      </c>
      <c r="J85" s="339"/>
      <c r="K85" s="339"/>
      <c r="L85" s="339"/>
      <c r="M85" s="340">
        <f t="shared" si="1"/>
        <v>0.5</v>
      </c>
      <c r="O85" s="307"/>
      <c r="P85" s="345"/>
    </row>
    <row r="86" spans="1:16" ht="12.75">
      <c r="A86" s="303" t="s">
        <v>10</v>
      </c>
      <c r="B86" s="304" t="s">
        <v>90</v>
      </c>
      <c r="C86" s="303" t="s">
        <v>12</v>
      </c>
      <c r="D86" s="410" t="s">
        <v>38</v>
      </c>
      <c r="E86" s="411" t="s">
        <v>45</v>
      </c>
      <c r="F86" s="368" t="s">
        <v>489</v>
      </c>
      <c r="G86" s="369" t="s">
        <v>26</v>
      </c>
      <c r="H86" s="369" t="s">
        <v>261</v>
      </c>
      <c r="I86" s="379">
        <v>0.25</v>
      </c>
      <c r="J86" s="371"/>
      <c r="K86" s="371"/>
      <c r="L86" s="371"/>
      <c r="M86" s="372">
        <f t="shared" si="1"/>
        <v>0.25</v>
      </c>
      <c r="O86" s="307"/>
      <c r="P86" s="345"/>
    </row>
    <row r="87" spans="1:16" ht="12.75">
      <c r="A87" s="303" t="s">
        <v>10</v>
      </c>
      <c r="B87" s="304" t="s">
        <v>90</v>
      </c>
      <c r="C87" s="303" t="s">
        <v>12</v>
      </c>
      <c r="D87" s="410" t="s">
        <v>38</v>
      </c>
      <c r="E87" s="411" t="s">
        <v>45</v>
      </c>
      <c r="F87" s="368" t="s">
        <v>432</v>
      </c>
      <c r="G87" s="369" t="s">
        <v>94</v>
      </c>
      <c r="H87" s="369" t="s">
        <v>261</v>
      </c>
      <c r="I87" s="379">
        <v>0.75</v>
      </c>
      <c r="J87" s="371"/>
      <c r="K87" s="371"/>
      <c r="L87" s="371"/>
      <c r="M87" s="372">
        <f t="shared" si="1"/>
        <v>0.75</v>
      </c>
      <c r="O87" s="307"/>
      <c r="P87" s="345"/>
    </row>
    <row r="88" spans="1:16" ht="14.25" customHeight="1">
      <c r="A88" s="303" t="s">
        <v>10</v>
      </c>
      <c r="B88" s="304" t="s">
        <v>90</v>
      </c>
      <c r="C88" s="303" t="s">
        <v>12</v>
      </c>
      <c r="D88" s="367" t="s">
        <v>95</v>
      </c>
      <c r="E88" s="367" t="s">
        <v>14</v>
      </c>
      <c r="F88" s="368" t="s">
        <v>96</v>
      </c>
      <c r="G88" s="369" t="s">
        <v>498</v>
      </c>
      <c r="H88" s="369" t="s">
        <v>261</v>
      </c>
      <c r="I88" s="379">
        <v>0.1</v>
      </c>
      <c r="J88" s="371"/>
      <c r="K88" s="371"/>
      <c r="L88" s="371"/>
      <c r="M88" s="372">
        <f t="shared" si="1"/>
        <v>0.1</v>
      </c>
      <c r="O88" s="307"/>
      <c r="P88" s="345"/>
    </row>
    <row r="89" spans="1:16" ht="12.75">
      <c r="A89" s="303" t="s">
        <v>10</v>
      </c>
      <c r="B89" s="304" t="s">
        <v>90</v>
      </c>
      <c r="C89" s="303" t="s">
        <v>12</v>
      </c>
      <c r="D89" s="373" t="s">
        <v>95</v>
      </c>
      <c r="E89" s="367" t="s">
        <v>45</v>
      </c>
      <c r="F89" s="368" t="s">
        <v>523</v>
      </c>
      <c r="G89" s="369" t="s">
        <v>97</v>
      </c>
      <c r="H89" s="369" t="s">
        <v>261</v>
      </c>
      <c r="I89" s="379">
        <v>0.1</v>
      </c>
      <c r="J89" s="371"/>
      <c r="K89" s="371"/>
      <c r="L89" s="371"/>
      <c r="M89" s="372">
        <f t="shared" si="1"/>
        <v>0.1</v>
      </c>
      <c r="O89" s="307"/>
      <c r="P89" s="345"/>
    </row>
    <row r="90" spans="1:16" ht="12.75">
      <c r="A90" s="303" t="s">
        <v>10</v>
      </c>
      <c r="B90" s="304" t="s">
        <v>90</v>
      </c>
      <c r="C90" s="311" t="s">
        <v>12</v>
      </c>
      <c r="D90" s="389" t="s">
        <v>46</v>
      </c>
      <c r="E90" s="389" t="s">
        <v>47</v>
      </c>
      <c r="F90" s="389" t="s">
        <v>47</v>
      </c>
      <c r="G90" s="390"/>
      <c r="H90" s="391"/>
      <c r="I90" s="392">
        <f>SUM(I81:I89)</f>
        <v>1.7000000000000002</v>
      </c>
      <c r="J90" s="393">
        <f>SUM(J81:J89)</f>
        <v>0</v>
      </c>
      <c r="K90" s="393">
        <f>SUM(K81:K89)</f>
        <v>0.30000000000000004</v>
      </c>
      <c r="L90" s="393"/>
      <c r="M90" s="394">
        <f t="shared" si="1"/>
        <v>2</v>
      </c>
      <c r="O90" s="313"/>
      <c r="P90" s="347"/>
    </row>
    <row r="91" spans="1:16" ht="12.75">
      <c r="A91" s="303" t="s">
        <v>10</v>
      </c>
      <c r="B91" s="304" t="s">
        <v>90</v>
      </c>
      <c r="C91" s="303" t="s">
        <v>48</v>
      </c>
      <c r="D91" s="373" t="s">
        <v>59</v>
      </c>
      <c r="E91" s="373" t="s">
        <v>14</v>
      </c>
      <c r="F91" s="368" t="s">
        <v>62</v>
      </c>
      <c r="G91" s="369" t="s">
        <v>26</v>
      </c>
      <c r="H91" s="381" t="s">
        <v>493</v>
      </c>
      <c r="I91" s="379"/>
      <c r="J91" s="371"/>
      <c r="K91" s="371"/>
      <c r="L91" s="371">
        <v>0.05</v>
      </c>
      <c r="M91" s="372">
        <f aca="true" t="shared" si="2" ref="M91:M96">SUM(I91:L91)</f>
        <v>0.05</v>
      </c>
      <c r="O91" s="307"/>
      <c r="P91" s="345"/>
    </row>
    <row r="92" spans="1:16" ht="12.75">
      <c r="A92" s="303" t="s">
        <v>10</v>
      </c>
      <c r="B92" s="304" t="s">
        <v>90</v>
      </c>
      <c r="C92" s="303" t="s">
        <v>48</v>
      </c>
      <c r="D92" s="367" t="s">
        <v>59</v>
      </c>
      <c r="E92" s="367" t="s">
        <v>14</v>
      </c>
      <c r="F92" s="368" t="s">
        <v>60</v>
      </c>
      <c r="G92" s="369" t="s">
        <v>26</v>
      </c>
      <c r="H92" s="381" t="s">
        <v>493</v>
      </c>
      <c r="I92" s="379"/>
      <c r="J92" s="371"/>
      <c r="K92" s="371"/>
      <c r="L92" s="371">
        <v>0.05</v>
      </c>
      <c r="M92" s="372">
        <f t="shared" si="2"/>
        <v>0.05</v>
      </c>
      <c r="O92" s="307"/>
      <c r="P92" s="345"/>
    </row>
    <row r="93" spans="1:17" ht="24" customHeight="1">
      <c r="A93" s="303" t="s">
        <v>10</v>
      </c>
      <c r="B93" s="459" t="s">
        <v>90</v>
      </c>
      <c r="C93" s="303" t="s">
        <v>48</v>
      </c>
      <c r="D93" s="367" t="s">
        <v>52</v>
      </c>
      <c r="E93" s="367" t="s">
        <v>14</v>
      </c>
      <c r="F93" s="368" t="s">
        <v>53</v>
      </c>
      <c r="G93" s="369" t="s">
        <v>667</v>
      </c>
      <c r="H93" s="381" t="s">
        <v>493</v>
      </c>
      <c r="I93" s="379"/>
      <c r="J93" s="371"/>
      <c r="K93" s="371"/>
      <c r="L93" s="371">
        <v>0.05</v>
      </c>
      <c r="M93" s="372">
        <f t="shared" si="2"/>
        <v>0.05</v>
      </c>
      <c r="O93" s="307"/>
      <c r="P93" s="345"/>
      <c r="Q93" s="1" t="s">
        <v>279</v>
      </c>
    </row>
    <row r="94" spans="1:16" ht="12.75">
      <c r="A94" s="303" t="s">
        <v>10</v>
      </c>
      <c r="B94" s="304" t="s">
        <v>90</v>
      </c>
      <c r="C94" s="303" t="s">
        <v>48</v>
      </c>
      <c r="D94" s="367" t="s">
        <v>606</v>
      </c>
      <c r="E94" s="367" t="s">
        <v>14</v>
      </c>
      <c r="F94" s="368" t="s">
        <v>136</v>
      </c>
      <c r="G94" s="369" t="s">
        <v>26</v>
      </c>
      <c r="H94" s="381" t="s">
        <v>493</v>
      </c>
      <c r="I94" s="379"/>
      <c r="J94" s="371"/>
      <c r="K94" s="371"/>
      <c r="L94" s="371">
        <v>0.05</v>
      </c>
      <c r="M94" s="372">
        <f t="shared" si="2"/>
        <v>0.05</v>
      </c>
      <c r="O94" s="307"/>
      <c r="P94" s="345"/>
    </row>
    <row r="95" spans="1:16" ht="12.75">
      <c r="A95" s="303" t="s">
        <v>10</v>
      </c>
      <c r="B95" s="304" t="s">
        <v>90</v>
      </c>
      <c r="C95" s="311" t="s">
        <v>48</v>
      </c>
      <c r="D95" s="389" t="s">
        <v>70</v>
      </c>
      <c r="E95" s="389"/>
      <c r="F95" s="389"/>
      <c r="G95" s="390"/>
      <c r="H95" s="391"/>
      <c r="I95" s="392"/>
      <c r="J95" s="393"/>
      <c r="K95" s="393"/>
      <c r="L95" s="393">
        <f>SUM(L91:L94)</f>
        <v>0.2</v>
      </c>
      <c r="M95" s="394">
        <f t="shared" si="2"/>
        <v>0.2</v>
      </c>
      <c r="O95" s="313"/>
      <c r="P95" s="347"/>
    </row>
    <row r="96" spans="1:16" ht="12.75">
      <c r="A96" s="303" t="s">
        <v>10</v>
      </c>
      <c r="B96" s="493" t="s">
        <v>90</v>
      </c>
      <c r="C96" s="314" t="s">
        <v>71</v>
      </c>
      <c r="D96" s="398" t="s">
        <v>47</v>
      </c>
      <c r="E96" s="398" t="s">
        <v>47</v>
      </c>
      <c r="F96" s="398" t="s">
        <v>47</v>
      </c>
      <c r="G96" s="399"/>
      <c r="H96" s="400"/>
      <c r="I96" s="419">
        <f>I90</f>
        <v>1.7000000000000002</v>
      </c>
      <c r="J96" s="420">
        <f>J90</f>
        <v>0</v>
      </c>
      <c r="K96" s="420">
        <f>K90</f>
        <v>0.30000000000000004</v>
      </c>
      <c r="L96" s="420">
        <f>L95</f>
        <v>0.2</v>
      </c>
      <c r="M96" s="490">
        <f t="shared" si="2"/>
        <v>2.2</v>
      </c>
      <c r="O96" s="315"/>
      <c r="P96" s="348"/>
    </row>
    <row r="97" spans="1:16" ht="19.5" customHeight="1">
      <c r="A97" s="319" t="s">
        <v>10</v>
      </c>
      <c r="B97" s="494" t="s">
        <v>98</v>
      </c>
      <c r="C97" s="320" t="s">
        <v>47</v>
      </c>
      <c r="D97" s="412" t="s">
        <v>47</v>
      </c>
      <c r="E97" s="412" t="s">
        <v>47</v>
      </c>
      <c r="F97" s="412" t="s">
        <v>47</v>
      </c>
      <c r="G97" s="413"/>
      <c r="H97" s="414"/>
      <c r="I97" s="415">
        <f>SUMIF($C$2:$C$90,"WBS L3 Total",I$2:I$90)</f>
        <v>6.125</v>
      </c>
      <c r="J97" s="416">
        <f>SUMIF($C$2:$C$90,"WBS L3 Total",J$2:J$90)</f>
        <v>0.4</v>
      </c>
      <c r="K97" s="416">
        <f>SUMIF($C$2:$C$90,"WBS L3 Total",K$2:K$90)</f>
        <v>3.35</v>
      </c>
      <c r="L97" s="416">
        <f>SUMIF($C$2:$C$96,"WBS L3 Total",L$2:L$96)</f>
        <v>5.150000000000002</v>
      </c>
      <c r="M97" s="417">
        <f t="shared" si="1"/>
        <v>15.025000000000002</v>
      </c>
      <c r="N97" s="341"/>
      <c r="O97" s="321"/>
      <c r="P97" s="350"/>
    </row>
    <row r="98" spans="1:16" ht="12.75">
      <c r="A98" s="305" t="s">
        <v>99</v>
      </c>
      <c r="B98" s="306" t="s">
        <v>99</v>
      </c>
      <c r="C98" s="305" t="s">
        <v>12</v>
      </c>
      <c r="D98" s="367" t="s">
        <v>16</v>
      </c>
      <c r="E98" s="367" t="s">
        <v>14</v>
      </c>
      <c r="F98" s="368" t="s">
        <v>100</v>
      </c>
      <c r="G98" s="369" t="s">
        <v>101</v>
      </c>
      <c r="H98" s="369" t="s">
        <v>494</v>
      </c>
      <c r="I98" s="379"/>
      <c r="J98" s="371"/>
      <c r="K98" s="371">
        <v>0.1</v>
      </c>
      <c r="L98" s="371"/>
      <c r="M98" s="372">
        <f t="shared" si="1"/>
        <v>0.1</v>
      </c>
      <c r="O98" s="307"/>
      <c r="P98" s="345"/>
    </row>
    <row r="99" spans="1:16" ht="24" customHeight="1">
      <c r="A99" s="303" t="s">
        <v>99</v>
      </c>
      <c r="B99" s="304" t="s">
        <v>99</v>
      </c>
      <c r="C99" s="303" t="s">
        <v>12</v>
      </c>
      <c r="D99" s="367" t="s">
        <v>38</v>
      </c>
      <c r="E99" s="367" t="s">
        <v>27</v>
      </c>
      <c r="F99" s="368" t="s">
        <v>395</v>
      </c>
      <c r="G99" s="369" t="s">
        <v>474</v>
      </c>
      <c r="H99" s="369" t="s">
        <v>261</v>
      </c>
      <c r="I99" s="379">
        <v>0.75</v>
      </c>
      <c r="J99" s="371"/>
      <c r="K99" s="371"/>
      <c r="L99" s="371"/>
      <c r="M99" s="372">
        <f>SUM(I99:L99)</f>
        <v>0.75</v>
      </c>
      <c r="O99" s="307"/>
      <c r="P99" s="345"/>
    </row>
    <row r="100" spans="1:16" ht="24" customHeight="1">
      <c r="A100" s="303" t="s">
        <v>99</v>
      </c>
      <c r="B100" s="304" t="s">
        <v>99</v>
      </c>
      <c r="C100" s="472" t="s">
        <v>12</v>
      </c>
      <c r="D100" s="460" t="s">
        <v>33</v>
      </c>
      <c r="E100" s="460" t="s">
        <v>27</v>
      </c>
      <c r="F100" s="458" t="s">
        <v>35</v>
      </c>
      <c r="G100" s="338" t="s">
        <v>732</v>
      </c>
      <c r="H100" s="338" t="s">
        <v>261</v>
      </c>
      <c r="I100" s="473"/>
      <c r="J100" s="339"/>
      <c r="K100" s="339">
        <v>0.4</v>
      </c>
      <c r="L100" s="339"/>
      <c r="M100" s="340">
        <f t="shared" si="1"/>
        <v>0.4</v>
      </c>
      <c r="O100" s="307"/>
      <c r="P100" s="345"/>
    </row>
    <row r="101" spans="1:16" ht="12.75">
      <c r="A101" s="303" t="s">
        <v>99</v>
      </c>
      <c r="B101" s="304" t="s">
        <v>99</v>
      </c>
      <c r="C101" s="311" t="s">
        <v>12</v>
      </c>
      <c r="D101" s="389" t="s">
        <v>46</v>
      </c>
      <c r="E101" s="389" t="s">
        <v>47</v>
      </c>
      <c r="F101" s="389" t="s">
        <v>47</v>
      </c>
      <c r="G101" s="390"/>
      <c r="H101" s="391"/>
      <c r="I101" s="392">
        <f>SUM(I98:I100)</f>
        <v>0.75</v>
      </c>
      <c r="J101" s="393">
        <f>SUM(J98:J100)</f>
        <v>0</v>
      </c>
      <c r="K101" s="393">
        <f>SUM(K98:K100)</f>
        <v>0.5</v>
      </c>
      <c r="L101" s="393"/>
      <c r="M101" s="394">
        <f t="shared" si="1"/>
        <v>1.25</v>
      </c>
      <c r="O101" s="313"/>
      <c r="P101" s="347"/>
    </row>
    <row r="102" spans="1:16" ht="12.75">
      <c r="A102" s="303" t="s">
        <v>99</v>
      </c>
      <c r="B102" s="304" t="s">
        <v>99</v>
      </c>
      <c r="C102" s="305" t="s">
        <v>48</v>
      </c>
      <c r="D102" s="367" t="s">
        <v>163</v>
      </c>
      <c r="E102" s="367" t="s">
        <v>87</v>
      </c>
      <c r="F102" s="418" t="s">
        <v>391</v>
      </c>
      <c r="G102" s="369" t="s">
        <v>325</v>
      </c>
      <c r="H102" s="381" t="s">
        <v>493</v>
      </c>
      <c r="I102" s="419"/>
      <c r="J102" s="420"/>
      <c r="K102" s="420"/>
      <c r="L102" s="395">
        <v>0.1</v>
      </c>
      <c r="M102" s="372">
        <f t="shared" si="1"/>
        <v>0.1</v>
      </c>
      <c r="O102" s="307"/>
      <c r="P102" s="345"/>
    </row>
    <row r="103" spans="1:16" ht="12.75">
      <c r="A103" s="303" t="s">
        <v>99</v>
      </c>
      <c r="B103" s="304" t="s">
        <v>99</v>
      </c>
      <c r="C103" s="311" t="s">
        <v>48</v>
      </c>
      <c r="D103" s="389" t="s">
        <v>70</v>
      </c>
      <c r="E103" s="389"/>
      <c r="F103" s="389"/>
      <c r="G103" s="390"/>
      <c r="H103" s="391"/>
      <c r="I103" s="392"/>
      <c r="J103" s="393"/>
      <c r="K103" s="393"/>
      <c r="L103" s="393">
        <f>SUM(L102)</f>
        <v>0.1</v>
      </c>
      <c r="M103" s="394">
        <f t="shared" si="1"/>
        <v>0.1</v>
      </c>
      <c r="O103" s="313"/>
      <c r="P103" s="347"/>
    </row>
    <row r="104" spans="1:16" ht="12.75">
      <c r="A104" s="303" t="s">
        <v>99</v>
      </c>
      <c r="B104" s="495" t="s">
        <v>99</v>
      </c>
      <c r="C104" s="314" t="s">
        <v>71</v>
      </c>
      <c r="D104" s="398"/>
      <c r="E104" s="398" t="s">
        <v>47</v>
      </c>
      <c r="F104" s="398" t="s">
        <v>47</v>
      </c>
      <c r="G104" s="399"/>
      <c r="H104" s="400"/>
      <c r="I104" s="419">
        <f>I101</f>
        <v>0.75</v>
      </c>
      <c r="J104" s="420">
        <f>J101</f>
        <v>0</v>
      </c>
      <c r="K104" s="420">
        <f>K101</f>
        <v>0.5</v>
      </c>
      <c r="L104" s="420">
        <f>L103</f>
        <v>0.1</v>
      </c>
      <c r="M104" s="490">
        <f t="shared" si="1"/>
        <v>1.35</v>
      </c>
      <c r="O104" s="315"/>
      <c r="P104" s="348"/>
    </row>
    <row r="105" spans="1:16" ht="24" customHeight="1">
      <c r="A105" s="303" t="s">
        <v>99</v>
      </c>
      <c r="B105" s="306" t="s">
        <v>102</v>
      </c>
      <c r="C105" s="305" t="s">
        <v>12</v>
      </c>
      <c r="D105" s="367" t="s">
        <v>38</v>
      </c>
      <c r="E105" s="367" t="s">
        <v>516</v>
      </c>
      <c r="F105" s="368" t="s">
        <v>366</v>
      </c>
      <c r="G105" s="369" t="s">
        <v>506</v>
      </c>
      <c r="H105" s="369" t="s">
        <v>261</v>
      </c>
      <c r="I105" s="379">
        <v>0.25</v>
      </c>
      <c r="J105" s="371"/>
      <c r="K105" s="371"/>
      <c r="L105" s="371"/>
      <c r="M105" s="372">
        <f t="shared" si="1"/>
        <v>0.25</v>
      </c>
      <c r="O105" s="307"/>
      <c r="P105" s="345"/>
    </row>
    <row r="106" spans="1:16" ht="12.75">
      <c r="A106" s="303" t="s">
        <v>99</v>
      </c>
      <c r="B106" s="304" t="s">
        <v>102</v>
      </c>
      <c r="C106" s="472" t="s">
        <v>12</v>
      </c>
      <c r="D106" s="472" t="s">
        <v>38</v>
      </c>
      <c r="E106" s="460" t="s">
        <v>22</v>
      </c>
      <c r="F106" s="458" t="s">
        <v>687</v>
      </c>
      <c r="G106" s="338" t="s">
        <v>725</v>
      </c>
      <c r="H106" s="338" t="s">
        <v>261</v>
      </c>
      <c r="I106" s="473">
        <v>0.5</v>
      </c>
      <c r="J106" s="339"/>
      <c r="K106" s="339"/>
      <c r="L106" s="339"/>
      <c r="M106" s="340">
        <f>SUM(I106:L106)</f>
        <v>0.5</v>
      </c>
      <c r="O106" s="307"/>
      <c r="P106" s="345"/>
    </row>
    <row r="107" spans="1:16" ht="12.75">
      <c r="A107" s="303" t="s">
        <v>99</v>
      </c>
      <c r="B107" s="304" t="s">
        <v>102</v>
      </c>
      <c r="C107" s="303" t="s">
        <v>12</v>
      </c>
      <c r="D107" s="373" t="s">
        <v>38</v>
      </c>
      <c r="E107" s="367" t="s">
        <v>515</v>
      </c>
      <c r="F107" s="368" t="s">
        <v>364</v>
      </c>
      <c r="G107" s="369" t="s">
        <v>103</v>
      </c>
      <c r="H107" s="369" t="s">
        <v>261</v>
      </c>
      <c r="I107" s="379">
        <v>3</v>
      </c>
      <c r="J107" s="371"/>
      <c r="K107" s="371"/>
      <c r="L107" s="371"/>
      <c r="M107" s="372">
        <f t="shared" si="1"/>
        <v>3</v>
      </c>
      <c r="O107" s="307"/>
      <c r="P107" s="345"/>
    </row>
    <row r="108" spans="1:16" ht="12.75">
      <c r="A108" s="303" t="s">
        <v>99</v>
      </c>
      <c r="B108" s="304" t="s">
        <v>102</v>
      </c>
      <c r="C108" s="311" t="s">
        <v>12</v>
      </c>
      <c r="D108" s="389" t="s">
        <v>46</v>
      </c>
      <c r="E108" s="389" t="s">
        <v>47</v>
      </c>
      <c r="F108" s="389" t="s">
        <v>47</v>
      </c>
      <c r="G108" s="390"/>
      <c r="H108" s="391"/>
      <c r="I108" s="392">
        <f>SUM(I105:I107)</f>
        <v>3.75</v>
      </c>
      <c r="J108" s="393">
        <f>SUM(J105:J107)</f>
        <v>0</v>
      </c>
      <c r="K108" s="393">
        <f>SUM(K105:K107)</f>
        <v>0</v>
      </c>
      <c r="L108" s="393"/>
      <c r="M108" s="394">
        <f t="shared" si="1"/>
        <v>3.75</v>
      </c>
      <c r="O108" s="313"/>
      <c r="P108" s="347"/>
    </row>
    <row r="109" spans="1:16" ht="12.75">
      <c r="A109" s="303" t="s">
        <v>99</v>
      </c>
      <c r="B109" s="304" t="s">
        <v>102</v>
      </c>
      <c r="C109" s="305" t="s">
        <v>48</v>
      </c>
      <c r="D109" s="367" t="s">
        <v>104</v>
      </c>
      <c r="E109" s="367" t="s">
        <v>87</v>
      </c>
      <c r="F109" s="368" t="s">
        <v>105</v>
      </c>
      <c r="G109" s="369" t="s">
        <v>106</v>
      </c>
      <c r="H109" s="381" t="s">
        <v>493</v>
      </c>
      <c r="I109" s="379"/>
      <c r="J109" s="371"/>
      <c r="K109" s="371"/>
      <c r="L109" s="371">
        <v>0.1</v>
      </c>
      <c r="M109" s="372">
        <f t="shared" si="1"/>
        <v>0.1</v>
      </c>
      <c r="O109" s="307"/>
      <c r="P109" s="345"/>
    </row>
    <row r="110" spans="1:16" ht="12.75">
      <c r="A110" s="303" t="s">
        <v>99</v>
      </c>
      <c r="B110" s="304" t="s">
        <v>102</v>
      </c>
      <c r="C110" s="311" t="s">
        <v>48</v>
      </c>
      <c r="D110" s="389" t="s">
        <v>70</v>
      </c>
      <c r="E110" s="389" t="s">
        <v>47</v>
      </c>
      <c r="F110" s="389" t="s">
        <v>47</v>
      </c>
      <c r="G110" s="390"/>
      <c r="H110" s="391"/>
      <c r="I110" s="392"/>
      <c r="J110" s="393"/>
      <c r="K110" s="393"/>
      <c r="L110" s="393">
        <f>SUM(L109:L109)</f>
        <v>0.1</v>
      </c>
      <c r="M110" s="394">
        <f t="shared" si="1"/>
        <v>0.1</v>
      </c>
      <c r="O110" s="313"/>
      <c r="P110" s="347"/>
    </row>
    <row r="111" spans="1:16" ht="12.75">
      <c r="A111" s="303" t="s">
        <v>99</v>
      </c>
      <c r="B111" s="493" t="s">
        <v>102</v>
      </c>
      <c r="C111" s="314" t="s">
        <v>71</v>
      </c>
      <c r="D111" s="398" t="s">
        <v>47</v>
      </c>
      <c r="E111" s="398" t="s">
        <v>47</v>
      </c>
      <c r="F111" s="398" t="s">
        <v>47</v>
      </c>
      <c r="G111" s="399"/>
      <c r="H111" s="400"/>
      <c r="I111" s="419">
        <f>I108</f>
        <v>3.75</v>
      </c>
      <c r="J111" s="420">
        <f>J108</f>
        <v>0</v>
      </c>
      <c r="K111" s="420">
        <f>K108</f>
        <v>0</v>
      </c>
      <c r="L111" s="420">
        <f>L110</f>
        <v>0.1</v>
      </c>
      <c r="M111" s="490">
        <f t="shared" si="1"/>
        <v>3.85</v>
      </c>
      <c r="O111" s="315"/>
      <c r="P111" s="348"/>
    </row>
    <row r="112" spans="1:16" ht="23.25" customHeight="1">
      <c r="A112" s="303" t="s">
        <v>99</v>
      </c>
      <c r="B112" s="304" t="s">
        <v>111</v>
      </c>
      <c r="C112" s="303" t="s">
        <v>12</v>
      </c>
      <c r="D112" s="373" t="s">
        <v>16</v>
      </c>
      <c r="E112" s="367" t="s">
        <v>80</v>
      </c>
      <c r="F112" s="368" t="s">
        <v>113</v>
      </c>
      <c r="G112" s="369" t="s">
        <v>114</v>
      </c>
      <c r="H112" s="369" t="s">
        <v>261</v>
      </c>
      <c r="I112" s="379">
        <v>0.15</v>
      </c>
      <c r="J112" s="371"/>
      <c r="K112" s="371"/>
      <c r="L112" s="371"/>
      <c r="M112" s="372">
        <f t="shared" si="1"/>
        <v>0.15</v>
      </c>
      <c r="O112" s="307"/>
      <c r="P112" s="345"/>
    </row>
    <row r="113" spans="1:16" ht="12.75">
      <c r="A113" s="303" t="s">
        <v>99</v>
      </c>
      <c r="B113" s="304" t="s">
        <v>111</v>
      </c>
      <c r="C113" s="303" t="s">
        <v>12</v>
      </c>
      <c r="D113" s="367" t="s">
        <v>30</v>
      </c>
      <c r="E113" s="367" t="s">
        <v>14</v>
      </c>
      <c r="F113" s="368" t="s">
        <v>217</v>
      </c>
      <c r="G113" s="369" t="s">
        <v>115</v>
      </c>
      <c r="H113" s="369" t="s">
        <v>494</v>
      </c>
      <c r="I113" s="379"/>
      <c r="J113" s="371"/>
      <c r="K113" s="371">
        <v>0.05</v>
      </c>
      <c r="L113" s="371"/>
      <c r="M113" s="372">
        <f t="shared" si="1"/>
        <v>0.05</v>
      </c>
      <c r="O113" s="307"/>
      <c r="P113" s="345"/>
    </row>
    <row r="114" spans="1:16" ht="12.75">
      <c r="A114" s="303" t="s">
        <v>99</v>
      </c>
      <c r="B114" s="304" t="s">
        <v>111</v>
      </c>
      <c r="C114" s="303" t="s">
        <v>12</v>
      </c>
      <c r="D114" s="367" t="s">
        <v>38</v>
      </c>
      <c r="E114" s="367" t="s">
        <v>27</v>
      </c>
      <c r="F114" s="368" t="s">
        <v>395</v>
      </c>
      <c r="G114" s="369" t="s">
        <v>394</v>
      </c>
      <c r="H114" s="369" t="s">
        <v>261</v>
      </c>
      <c r="I114" s="379">
        <v>0.15</v>
      </c>
      <c r="J114" s="371"/>
      <c r="K114" s="371"/>
      <c r="L114" s="371"/>
      <c r="M114" s="372">
        <f t="shared" si="1"/>
        <v>0.15</v>
      </c>
      <c r="O114" s="307"/>
      <c r="P114" s="345"/>
    </row>
    <row r="115" spans="1:16" ht="36.75" customHeight="1">
      <c r="A115" s="303" t="s">
        <v>99</v>
      </c>
      <c r="B115" s="304" t="s">
        <v>111</v>
      </c>
      <c r="C115" s="303" t="s">
        <v>12</v>
      </c>
      <c r="D115" s="373" t="s">
        <v>38</v>
      </c>
      <c r="E115" s="367" t="s">
        <v>112</v>
      </c>
      <c r="F115" s="368" t="s">
        <v>365</v>
      </c>
      <c r="G115" s="369" t="s">
        <v>509</v>
      </c>
      <c r="H115" s="369" t="s">
        <v>261</v>
      </c>
      <c r="I115" s="379">
        <v>1</v>
      </c>
      <c r="J115" s="371"/>
      <c r="K115" s="371"/>
      <c r="L115" s="371"/>
      <c r="M115" s="372">
        <f t="shared" si="1"/>
        <v>1</v>
      </c>
      <c r="O115" s="307"/>
      <c r="P115" s="345"/>
    </row>
    <row r="116" spans="1:16" ht="37.5" customHeight="1">
      <c r="A116" s="303" t="s">
        <v>99</v>
      </c>
      <c r="B116" s="304" t="s">
        <v>111</v>
      </c>
      <c r="C116" s="303" t="s">
        <v>12</v>
      </c>
      <c r="D116" s="373" t="s">
        <v>38</v>
      </c>
      <c r="E116" s="367" t="s">
        <v>112</v>
      </c>
      <c r="F116" s="368" t="s">
        <v>118</v>
      </c>
      <c r="G116" s="369" t="s">
        <v>508</v>
      </c>
      <c r="H116" s="369" t="s">
        <v>261</v>
      </c>
      <c r="I116" s="379">
        <v>1</v>
      </c>
      <c r="J116" s="371"/>
      <c r="K116" s="371"/>
      <c r="L116" s="371"/>
      <c r="M116" s="372">
        <f t="shared" si="1"/>
        <v>1</v>
      </c>
      <c r="O116" s="307"/>
      <c r="P116" s="345"/>
    </row>
    <row r="117" spans="1:16" ht="49.5" customHeight="1">
      <c r="A117" s="303" t="s">
        <v>99</v>
      </c>
      <c r="B117" s="304" t="s">
        <v>111</v>
      </c>
      <c r="C117" s="303" t="s">
        <v>12</v>
      </c>
      <c r="D117" s="373" t="s">
        <v>38</v>
      </c>
      <c r="E117" s="367" t="s">
        <v>112</v>
      </c>
      <c r="F117" s="458" t="s">
        <v>728</v>
      </c>
      <c r="G117" s="369" t="s">
        <v>510</v>
      </c>
      <c r="H117" s="369" t="s">
        <v>261</v>
      </c>
      <c r="I117" s="379">
        <v>0.75</v>
      </c>
      <c r="J117" s="371"/>
      <c r="K117" s="371"/>
      <c r="L117" s="371"/>
      <c r="M117" s="372">
        <f t="shared" si="1"/>
        <v>0.75</v>
      </c>
      <c r="O117" s="307"/>
      <c r="P117" s="345"/>
    </row>
    <row r="118" spans="1:16" ht="24.75" customHeight="1">
      <c r="A118" s="303" t="s">
        <v>99</v>
      </c>
      <c r="B118" s="304" t="s">
        <v>111</v>
      </c>
      <c r="C118" s="303" t="s">
        <v>12</v>
      </c>
      <c r="D118" s="373" t="s">
        <v>38</v>
      </c>
      <c r="E118" s="367" t="s">
        <v>112</v>
      </c>
      <c r="F118" s="458" t="s">
        <v>728</v>
      </c>
      <c r="G118" s="369" t="s">
        <v>507</v>
      </c>
      <c r="H118" s="369" t="s">
        <v>261</v>
      </c>
      <c r="I118" s="379">
        <v>0.15</v>
      </c>
      <c r="J118" s="371"/>
      <c r="K118" s="371"/>
      <c r="L118" s="371"/>
      <c r="M118" s="372">
        <f t="shared" si="1"/>
        <v>0.15</v>
      </c>
      <c r="O118" s="307"/>
      <c r="P118" s="345"/>
    </row>
    <row r="119" spans="1:16" ht="12.75">
      <c r="A119" s="303" t="s">
        <v>99</v>
      </c>
      <c r="B119" s="304" t="s">
        <v>111</v>
      </c>
      <c r="C119" s="303" t="s">
        <v>12</v>
      </c>
      <c r="D119" s="373" t="s">
        <v>38</v>
      </c>
      <c r="E119" s="367" t="s">
        <v>87</v>
      </c>
      <c r="F119" s="368" t="s">
        <v>119</v>
      </c>
      <c r="G119" s="369" t="s">
        <v>117</v>
      </c>
      <c r="H119" s="369" t="s">
        <v>353</v>
      </c>
      <c r="I119" s="379"/>
      <c r="J119" s="371">
        <v>0.2</v>
      </c>
      <c r="K119" s="371"/>
      <c r="L119" s="371"/>
      <c r="M119" s="372">
        <f t="shared" si="1"/>
        <v>0.2</v>
      </c>
      <c r="O119" s="307"/>
      <c r="P119" s="345"/>
    </row>
    <row r="120" spans="1:16" ht="12.75">
      <c r="A120" s="303" t="s">
        <v>99</v>
      </c>
      <c r="B120" s="304" t="s">
        <v>111</v>
      </c>
      <c r="C120" s="311" t="s">
        <v>12</v>
      </c>
      <c r="D120" s="389" t="s">
        <v>46</v>
      </c>
      <c r="E120" s="389" t="s">
        <v>47</v>
      </c>
      <c r="F120" s="389" t="s">
        <v>47</v>
      </c>
      <c r="G120" s="390"/>
      <c r="H120" s="391"/>
      <c r="I120" s="392">
        <f>SUM(I112:I119)</f>
        <v>3.1999999999999997</v>
      </c>
      <c r="J120" s="393">
        <f>SUM(J112:J119)</f>
        <v>0.2</v>
      </c>
      <c r="K120" s="393">
        <f>SUM(K112:K119)</f>
        <v>0.05</v>
      </c>
      <c r="L120" s="393"/>
      <c r="M120" s="394">
        <f t="shared" si="1"/>
        <v>3.4499999999999997</v>
      </c>
      <c r="O120" s="313"/>
      <c r="P120" s="347"/>
    </row>
    <row r="121" spans="1:16" ht="12.75">
      <c r="A121" s="303" t="s">
        <v>99</v>
      </c>
      <c r="B121" s="304" t="s">
        <v>111</v>
      </c>
      <c r="C121" s="303" t="s">
        <v>48</v>
      </c>
      <c r="D121" s="367" t="s">
        <v>58</v>
      </c>
      <c r="E121" s="367" t="s">
        <v>14</v>
      </c>
      <c r="F121" s="368" t="s">
        <v>410</v>
      </c>
      <c r="G121" s="369" t="s">
        <v>120</v>
      </c>
      <c r="H121" s="381" t="s">
        <v>493</v>
      </c>
      <c r="I121" s="379"/>
      <c r="J121" s="371"/>
      <c r="K121" s="371"/>
      <c r="L121" s="371">
        <v>0.2</v>
      </c>
      <c r="M121" s="372">
        <f t="shared" si="1"/>
        <v>0.2</v>
      </c>
      <c r="O121" s="307"/>
      <c r="P121" s="345"/>
    </row>
    <row r="122" spans="1:16" ht="22.5" customHeight="1">
      <c r="A122" s="303" t="s">
        <v>99</v>
      </c>
      <c r="B122" s="304" t="s">
        <v>111</v>
      </c>
      <c r="C122" s="303" t="s">
        <v>48</v>
      </c>
      <c r="D122" s="373" t="s">
        <v>58</v>
      </c>
      <c r="E122" s="367" t="s">
        <v>87</v>
      </c>
      <c r="F122" s="368" t="s">
        <v>411</v>
      </c>
      <c r="G122" s="369" t="s">
        <v>412</v>
      </c>
      <c r="H122" s="381" t="s">
        <v>493</v>
      </c>
      <c r="I122" s="379"/>
      <c r="J122" s="371"/>
      <c r="K122" s="371"/>
      <c r="L122" s="371">
        <v>0.5</v>
      </c>
      <c r="M122" s="372">
        <f t="shared" si="1"/>
        <v>0.5</v>
      </c>
      <c r="O122" s="307"/>
      <c r="P122" s="345"/>
    </row>
    <row r="123" spans="1:16" ht="12.75">
      <c r="A123" s="303" t="s">
        <v>99</v>
      </c>
      <c r="B123" s="304" t="s">
        <v>111</v>
      </c>
      <c r="C123" s="303" t="s">
        <v>48</v>
      </c>
      <c r="D123" s="373" t="s">
        <v>58</v>
      </c>
      <c r="E123" s="367" t="s">
        <v>87</v>
      </c>
      <c r="F123" s="368" t="s">
        <v>464</v>
      </c>
      <c r="G123" s="369" t="s">
        <v>465</v>
      </c>
      <c r="H123" s="381" t="s">
        <v>493</v>
      </c>
      <c r="I123" s="379"/>
      <c r="J123" s="371"/>
      <c r="K123" s="371"/>
      <c r="L123" s="371">
        <v>0.1</v>
      </c>
      <c r="M123" s="372">
        <f t="shared" si="1"/>
        <v>0.1</v>
      </c>
      <c r="O123" s="307"/>
      <c r="P123" s="345"/>
    </row>
    <row r="124" spans="1:16" ht="12.75">
      <c r="A124" s="303" t="s">
        <v>99</v>
      </c>
      <c r="B124" s="304" t="s">
        <v>111</v>
      </c>
      <c r="C124" s="303" t="s">
        <v>48</v>
      </c>
      <c r="D124" s="373" t="s">
        <v>58</v>
      </c>
      <c r="E124" s="367" t="s">
        <v>87</v>
      </c>
      <c r="F124" s="368" t="s">
        <v>409</v>
      </c>
      <c r="G124" s="369" t="s">
        <v>120</v>
      </c>
      <c r="H124" s="381" t="s">
        <v>493</v>
      </c>
      <c r="I124" s="379"/>
      <c r="J124" s="371"/>
      <c r="K124" s="371"/>
      <c r="L124" s="371">
        <v>0.2</v>
      </c>
      <c r="M124" s="372">
        <f t="shared" si="1"/>
        <v>0.2</v>
      </c>
      <c r="O124" s="307"/>
      <c r="P124" s="345"/>
    </row>
    <row r="125" spans="1:16" ht="12.75">
      <c r="A125" s="303" t="s">
        <v>99</v>
      </c>
      <c r="B125" s="304" t="s">
        <v>111</v>
      </c>
      <c r="C125" s="311" t="s">
        <v>48</v>
      </c>
      <c r="D125" s="389" t="s">
        <v>70</v>
      </c>
      <c r="E125" s="389" t="s">
        <v>47</v>
      </c>
      <c r="F125" s="389" t="s">
        <v>47</v>
      </c>
      <c r="G125" s="390"/>
      <c r="H125" s="391"/>
      <c r="I125" s="392"/>
      <c r="J125" s="393"/>
      <c r="K125" s="393"/>
      <c r="L125" s="393">
        <f>SUM(L121:L124)</f>
        <v>1</v>
      </c>
      <c r="M125" s="394">
        <f t="shared" si="1"/>
        <v>1</v>
      </c>
      <c r="O125" s="313"/>
      <c r="P125" s="347"/>
    </row>
    <row r="126" spans="1:16" ht="12.75">
      <c r="A126" s="303" t="s">
        <v>99</v>
      </c>
      <c r="B126" s="493" t="s">
        <v>111</v>
      </c>
      <c r="C126" s="314" t="s">
        <v>71</v>
      </c>
      <c r="D126" s="398" t="s">
        <v>47</v>
      </c>
      <c r="E126" s="398" t="s">
        <v>47</v>
      </c>
      <c r="F126" s="398" t="s">
        <v>47</v>
      </c>
      <c r="G126" s="399"/>
      <c r="H126" s="400"/>
      <c r="I126" s="419">
        <f>I120</f>
        <v>3.1999999999999997</v>
      </c>
      <c r="J126" s="420">
        <f>J120</f>
        <v>0.2</v>
      </c>
      <c r="K126" s="420">
        <f>K120</f>
        <v>0.05</v>
      </c>
      <c r="L126" s="420">
        <f>L125</f>
        <v>1</v>
      </c>
      <c r="M126" s="490">
        <f t="shared" si="1"/>
        <v>4.449999999999999</v>
      </c>
      <c r="O126" s="315"/>
      <c r="P126" s="348"/>
    </row>
    <row r="127" spans="1:16" ht="12.75">
      <c r="A127" s="303" t="s">
        <v>99</v>
      </c>
      <c r="B127" s="306" t="s">
        <v>121</v>
      </c>
      <c r="C127" s="305" t="s">
        <v>12</v>
      </c>
      <c r="D127" s="367" t="s">
        <v>33</v>
      </c>
      <c r="E127" s="367" t="s">
        <v>27</v>
      </c>
      <c r="F127" s="368" t="s">
        <v>122</v>
      </c>
      <c r="G127" s="369" t="s">
        <v>323</v>
      </c>
      <c r="H127" s="369" t="s">
        <v>261</v>
      </c>
      <c r="I127" s="379">
        <v>0.2</v>
      </c>
      <c r="J127" s="371"/>
      <c r="K127" s="371"/>
      <c r="L127" s="371"/>
      <c r="M127" s="372">
        <f t="shared" si="1"/>
        <v>0.2</v>
      </c>
      <c r="O127" s="307"/>
      <c r="P127" s="345"/>
    </row>
    <row r="128" spans="1:16" ht="12.75">
      <c r="A128" s="303" t="s">
        <v>99</v>
      </c>
      <c r="B128" s="304" t="s">
        <v>121</v>
      </c>
      <c r="C128" s="303" t="s">
        <v>12</v>
      </c>
      <c r="D128" s="373" t="s">
        <v>33</v>
      </c>
      <c r="E128" s="367" t="s">
        <v>112</v>
      </c>
      <c r="F128" s="368" t="s">
        <v>437</v>
      </c>
      <c r="G128" s="369" t="s">
        <v>439</v>
      </c>
      <c r="H128" s="369" t="s">
        <v>261</v>
      </c>
      <c r="I128" s="379">
        <v>0.3</v>
      </c>
      <c r="J128" s="371"/>
      <c r="K128" s="371"/>
      <c r="L128" s="371"/>
      <c r="M128" s="372">
        <f t="shared" si="1"/>
        <v>0.3</v>
      </c>
      <c r="O128" s="307"/>
      <c r="P128" s="345"/>
    </row>
    <row r="129" spans="1:16" ht="12.75">
      <c r="A129" s="303" t="s">
        <v>99</v>
      </c>
      <c r="B129" s="304" t="s">
        <v>121</v>
      </c>
      <c r="C129" s="303" t="s">
        <v>12</v>
      </c>
      <c r="D129" s="373" t="s">
        <v>33</v>
      </c>
      <c r="E129" s="367" t="s">
        <v>87</v>
      </c>
      <c r="F129" s="368" t="s">
        <v>449</v>
      </c>
      <c r="G129" s="369" t="s">
        <v>123</v>
      </c>
      <c r="H129" s="369" t="s">
        <v>353</v>
      </c>
      <c r="I129" s="379"/>
      <c r="J129" s="371">
        <v>0.125</v>
      </c>
      <c r="K129" s="371"/>
      <c r="L129" s="371"/>
      <c r="M129" s="372">
        <f t="shared" si="1"/>
        <v>0.125</v>
      </c>
      <c r="O129" s="307"/>
      <c r="P129" s="345"/>
    </row>
    <row r="130" spans="1:16" ht="12.75">
      <c r="A130" s="303" t="s">
        <v>99</v>
      </c>
      <c r="B130" s="304" t="s">
        <v>121</v>
      </c>
      <c r="C130" s="311" t="s">
        <v>12</v>
      </c>
      <c r="D130" s="389" t="s">
        <v>46</v>
      </c>
      <c r="E130" s="389" t="s">
        <v>47</v>
      </c>
      <c r="F130" s="389" t="s">
        <v>47</v>
      </c>
      <c r="G130" s="390"/>
      <c r="H130" s="391"/>
      <c r="I130" s="392">
        <f>SUM(I127:I129)</f>
        <v>0.5</v>
      </c>
      <c r="J130" s="393">
        <f>SUM(J127:J129)</f>
        <v>0.125</v>
      </c>
      <c r="K130" s="393">
        <f>SUM(K127:K129)</f>
        <v>0</v>
      </c>
      <c r="L130" s="393"/>
      <c r="M130" s="394">
        <f t="shared" si="1"/>
        <v>0.625</v>
      </c>
      <c r="O130" s="313"/>
      <c r="P130" s="347"/>
    </row>
    <row r="131" spans="1:16" ht="12.75">
      <c r="A131" s="303" t="s">
        <v>99</v>
      </c>
      <c r="B131" s="493" t="s">
        <v>121</v>
      </c>
      <c r="C131" s="314" t="s">
        <v>71</v>
      </c>
      <c r="D131" s="398" t="s">
        <v>47</v>
      </c>
      <c r="E131" s="398" t="s">
        <v>47</v>
      </c>
      <c r="F131" s="398" t="s">
        <v>47</v>
      </c>
      <c r="G131" s="399"/>
      <c r="H131" s="400"/>
      <c r="I131" s="419">
        <f>I130</f>
        <v>0.5</v>
      </c>
      <c r="J131" s="420">
        <f>J130</f>
        <v>0.125</v>
      </c>
      <c r="K131" s="420">
        <f>K130</f>
        <v>0</v>
      </c>
      <c r="L131" s="420"/>
      <c r="M131" s="490">
        <f t="shared" si="1"/>
        <v>0.625</v>
      </c>
      <c r="O131" s="315"/>
      <c r="P131" s="348"/>
    </row>
    <row r="132" spans="1:18" ht="23.25" customHeight="1">
      <c r="A132" s="303" t="s">
        <v>99</v>
      </c>
      <c r="B132" s="304" t="s">
        <v>124</v>
      </c>
      <c r="C132" s="303" t="s">
        <v>12</v>
      </c>
      <c r="D132" s="373" t="s">
        <v>38</v>
      </c>
      <c r="E132" s="367" t="s">
        <v>516</v>
      </c>
      <c r="F132" s="368" t="s">
        <v>366</v>
      </c>
      <c r="G132" s="369" t="s">
        <v>322</v>
      </c>
      <c r="H132" s="369" t="s">
        <v>261</v>
      </c>
      <c r="I132" s="379">
        <v>0.5</v>
      </c>
      <c r="J132" s="371"/>
      <c r="K132" s="371"/>
      <c r="L132" s="371"/>
      <c r="M132" s="372">
        <f t="shared" si="1"/>
        <v>0.5</v>
      </c>
      <c r="O132" s="307"/>
      <c r="P132" s="345"/>
      <c r="R132" s="12"/>
    </row>
    <row r="133" spans="1:16" ht="12.75">
      <c r="A133" s="303" t="s">
        <v>99</v>
      </c>
      <c r="B133" s="304" t="s">
        <v>124</v>
      </c>
      <c r="C133" s="303" t="s">
        <v>12</v>
      </c>
      <c r="D133" s="373" t="s">
        <v>38</v>
      </c>
      <c r="E133" s="367" t="s">
        <v>516</v>
      </c>
      <c r="F133" s="368" t="s">
        <v>125</v>
      </c>
      <c r="G133" s="369" t="s">
        <v>126</v>
      </c>
      <c r="H133" s="369" t="s">
        <v>261</v>
      </c>
      <c r="I133" s="379">
        <v>0.25</v>
      </c>
      <c r="J133" s="371"/>
      <c r="K133" s="371"/>
      <c r="L133" s="371"/>
      <c r="M133" s="372">
        <f t="shared" si="1"/>
        <v>0.25</v>
      </c>
      <c r="O133" s="307"/>
      <c r="P133" s="345"/>
    </row>
    <row r="134" spans="1:16" ht="12.75">
      <c r="A134" s="303" t="s">
        <v>99</v>
      </c>
      <c r="B134" s="304" t="s">
        <v>124</v>
      </c>
      <c r="C134" s="311" t="s">
        <v>12</v>
      </c>
      <c r="D134" s="389" t="s">
        <v>46</v>
      </c>
      <c r="E134" s="389" t="s">
        <v>47</v>
      </c>
      <c r="F134" s="389" t="s">
        <v>47</v>
      </c>
      <c r="G134" s="390"/>
      <c r="H134" s="391"/>
      <c r="I134" s="392">
        <f>SUM(I132:I133)</f>
        <v>0.75</v>
      </c>
      <c r="J134" s="393">
        <f>SUM(J132:J133)</f>
        <v>0</v>
      </c>
      <c r="K134" s="393">
        <f>SUM(K132:K133)</f>
        <v>0</v>
      </c>
      <c r="L134" s="393"/>
      <c r="M134" s="394">
        <f t="shared" si="1"/>
        <v>0.75</v>
      </c>
      <c r="O134" s="313"/>
      <c r="P134" s="347"/>
    </row>
    <row r="135" spans="1:16" ht="12.75">
      <c r="A135" s="303" t="s">
        <v>99</v>
      </c>
      <c r="B135" s="493" t="s">
        <v>124</v>
      </c>
      <c r="C135" s="314" t="s">
        <v>71</v>
      </c>
      <c r="D135" s="398" t="s">
        <v>47</v>
      </c>
      <c r="E135" s="398" t="s">
        <v>47</v>
      </c>
      <c r="F135" s="398" t="s">
        <v>47</v>
      </c>
      <c r="G135" s="399"/>
      <c r="H135" s="400"/>
      <c r="I135" s="419">
        <f>I134</f>
        <v>0.75</v>
      </c>
      <c r="J135" s="420">
        <f>J134</f>
        <v>0</v>
      </c>
      <c r="K135" s="420">
        <f>K134</f>
        <v>0</v>
      </c>
      <c r="L135" s="420"/>
      <c r="M135" s="490">
        <f t="shared" si="1"/>
        <v>0.75</v>
      </c>
      <c r="O135" s="315"/>
      <c r="P135" s="348"/>
    </row>
    <row r="136" spans="1:18" ht="24" customHeight="1">
      <c r="A136" s="303" t="s">
        <v>99</v>
      </c>
      <c r="B136" s="306" t="s">
        <v>127</v>
      </c>
      <c r="C136" s="303" t="s">
        <v>12</v>
      </c>
      <c r="D136" s="373" t="s">
        <v>38</v>
      </c>
      <c r="E136" s="367" t="s">
        <v>516</v>
      </c>
      <c r="F136" s="368" t="s">
        <v>366</v>
      </c>
      <c r="G136" s="369" t="s">
        <v>322</v>
      </c>
      <c r="H136" s="369" t="s">
        <v>261</v>
      </c>
      <c r="I136" s="379">
        <v>0.25</v>
      </c>
      <c r="J136" s="371"/>
      <c r="K136" s="371"/>
      <c r="L136" s="371"/>
      <c r="M136" s="372">
        <f t="shared" si="1"/>
        <v>0.25</v>
      </c>
      <c r="O136" s="307"/>
      <c r="P136" s="345"/>
      <c r="R136" s="12"/>
    </row>
    <row r="137" spans="1:16" ht="12.75">
      <c r="A137" s="303" t="s">
        <v>99</v>
      </c>
      <c r="B137" s="304" t="s">
        <v>127</v>
      </c>
      <c r="C137" s="311" t="s">
        <v>12</v>
      </c>
      <c r="D137" s="389" t="s">
        <v>46</v>
      </c>
      <c r="E137" s="389" t="s">
        <v>47</v>
      </c>
      <c r="F137" s="389" t="s">
        <v>47</v>
      </c>
      <c r="G137" s="390"/>
      <c r="H137" s="391"/>
      <c r="I137" s="392">
        <f>SUM(I136:I136)</f>
        <v>0.25</v>
      </c>
      <c r="J137" s="393">
        <f>SUM(J136:J136)</f>
        <v>0</v>
      </c>
      <c r="K137" s="393">
        <f>SUM(K136:K136)</f>
        <v>0</v>
      </c>
      <c r="L137" s="393">
        <f>SUM(L136:L136)</f>
        <v>0</v>
      </c>
      <c r="M137" s="394">
        <f t="shared" si="1"/>
        <v>0.25</v>
      </c>
      <c r="O137" s="313"/>
      <c r="P137" s="347"/>
    </row>
    <row r="138" spans="1:16" ht="12.75">
      <c r="A138" s="303" t="s">
        <v>99</v>
      </c>
      <c r="B138" s="493" t="s">
        <v>127</v>
      </c>
      <c r="C138" s="314" t="s">
        <v>71</v>
      </c>
      <c r="D138" s="398" t="s">
        <v>47</v>
      </c>
      <c r="E138" s="398" t="s">
        <v>47</v>
      </c>
      <c r="F138" s="398" t="s">
        <v>47</v>
      </c>
      <c r="G138" s="399"/>
      <c r="H138" s="400"/>
      <c r="I138" s="419">
        <f>I137</f>
        <v>0.25</v>
      </c>
      <c r="J138" s="420">
        <f>J137</f>
        <v>0</v>
      </c>
      <c r="K138" s="420">
        <f>K137</f>
        <v>0</v>
      </c>
      <c r="L138" s="420"/>
      <c r="M138" s="490">
        <f aca="true" t="shared" si="3" ref="M138:M199">SUM(I138:L138)</f>
        <v>0.25</v>
      </c>
      <c r="O138" s="315"/>
      <c r="P138" s="348"/>
    </row>
    <row r="139" spans="1:16" ht="12.75">
      <c r="A139" s="303" t="s">
        <v>99</v>
      </c>
      <c r="B139" s="306" t="s">
        <v>128</v>
      </c>
      <c r="C139" s="305" t="s">
        <v>12</v>
      </c>
      <c r="D139" s="367" t="s">
        <v>38</v>
      </c>
      <c r="E139" s="367" t="s">
        <v>112</v>
      </c>
      <c r="F139" s="458" t="s">
        <v>728</v>
      </c>
      <c r="G139" s="369" t="s">
        <v>129</v>
      </c>
      <c r="H139" s="369" t="s">
        <v>261</v>
      </c>
      <c r="I139" s="379">
        <v>0.65</v>
      </c>
      <c r="J139" s="371"/>
      <c r="K139" s="371"/>
      <c r="L139" s="371"/>
      <c r="M139" s="372">
        <f t="shared" si="3"/>
        <v>0.65</v>
      </c>
      <c r="O139" s="307"/>
      <c r="P139" s="345"/>
    </row>
    <row r="140" spans="1:16" ht="12.75">
      <c r="A140" s="303" t="s">
        <v>99</v>
      </c>
      <c r="B140" s="304" t="s">
        <v>128</v>
      </c>
      <c r="C140" s="311" t="s">
        <v>12</v>
      </c>
      <c r="D140" s="389" t="s">
        <v>46</v>
      </c>
      <c r="E140" s="389" t="s">
        <v>47</v>
      </c>
      <c r="F140" s="389" t="s">
        <v>47</v>
      </c>
      <c r="G140" s="390"/>
      <c r="H140" s="391"/>
      <c r="I140" s="392">
        <f aca="true" t="shared" si="4" ref="I140:K141">I139</f>
        <v>0.65</v>
      </c>
      <c r="J140" s="393">
        <f t="shared" si="4"/>
        <v>0</v>
      </c>
      <c r="K140" s="393">
        <f t="shared" si="4"/>
        <v>0</v>
      </c>
      <c r="L140" s="393"/>
      <c r="M140" s="394">
        <f t="shared" si="3"/>
        <v>0.65</v>
      </c>
      <c r="O140" s="313"/>
      <c r="P140" s="347"/>
    </row>
    <row r="141" spans="1:16" ht="12.75">
      <c r="A141" s="303" t="s">
        <v>99</v>
      </c>
      <c r="B141" s="493" t="s">
        <v>128</v>
      </c>
      <c r="C141" s="314" t="s">
        <v>71</v>
      </c>
      <c r="D141" s="398" t="s">
        <v>47</v>
      </c>
      <c r="E141" s="398" t="s">
        <v>47</v>
      </c>
      <c r="F141" s="398" t="s">
        <v>47</v>
      </c>
      <c r="G141" s="399"/>
      <c r="H141" s="400"/>
      <c r="I141" s="419">
        <f t="shared" si="4"/>
        <v>0.65</v>
      </c>
      <c r="J141" s="420">
        <f t="shared" si="4"/>
        <v>0</v>
      </c>
      <c r="K141" s="420">
        <f t="shared" si="4"/>
        <v>0</v>
      </c>
      <c r="L141" s="420"/>
      <c r="M141" s="490">
        <f t="shared" si="3"/>
        <v>0.65</v>
      </c>
      <c r="O141" s="315"/>
      <c r="P141" s="348"/>
    </row>
    <row r="142" spans="1:16" ht="12.75">
      <c r="A142" s="303" t="s">
        <v>99</v>
      </c>
      <c r="B142" s="306" t="s">
        <v>130</v>
      </c>
      <c r="C142" s="305" t="s">
        <v>12</v>
      </c>
      <c r="D142" s="367" t="s">
        <v>131</v>
      </c>
      <c r="E142" s="367" t="s">
        <v>14</v>
      </c>
      <c r="F142" s="368" t="s">
        <v>132</v>
      </c>
      <c r="G142" s="369" t="s">
        <v>133</v>
      </c>
      <c r="H142" s="369" t="s">
        <v>494</v>
      </c>
      <c r="I142" s="379"/>
      <c r="J142" s="371"/>
      <c r="K142" s="371">
        <v>0.015</v>
      </c>
      <c r="L142" s="371"/>
      <c r="M142" s="372">
        <f t="shared" si="3"/>
        <v>0.015</v>
      </c>
      <c r="O142" s="307"/>
      <c r="P142" s="345"/>
    </row>
    <row r="143" spans="1:16" ht="12.75">
      <c r="A143" s="303" t="s">
        <v>99</v>
      </c>
      <c r="B143" s="304" t="s">
        <v>130</v>
      </c>
      <c r="C143" s="303" t="s">
        <v>12</v>
      </c>
      <c r="D143" s="367" t="s">
        <v>13</v>
      </c>
      <c r="E143" s="367" t="s">
        <v>87</v>
      </c>
      <c r="F143" s="368" t="s">
        <v>389</v>
      </c>
      <c r="G143" s="369" t="s">
        <v>133</v>
      </c>
      <c r="H143" s="369" t="s">
        <v>353</v>
      </c>
      <c r="I143" s="379"/>
      <c r="J143" s="371">
        <v>0.03</v>
      </c>
      <c r="K143" s="371"/>
      <c r="L143" s="371"/>
      <c r="M143" s="372">
        <f t="shared" si="3"/>
        <v>0.03</v>
      </c>
      <c r="O143" s="307"/>
      <c r="P143" s="345"/>
    </row>
    <row r="144" spans="1:16" ht="12.75">
      <c r="A144" s="303" t="s">
        <v>99</v>
      </c>
      <c r="B144" s="304" t="s">
        <v>130</v>
      </c>
      <c r="C144" s="303" t="s">
        <v>12</v>
      </c>
      <c r="D144" s="367" t="s">
        <v>73</v>
      </c>
      <c r="E144" s="367" t="s">
        <v>14</v>
      </c>
      <c r="F144" s="368" t="s">
        <v>74</v>
      </c>
      <c r="G144" s="369" t="s">
        <v>133</v>
      </c>
      <c r="H144" s="369" t="s">
        <v>494</v>
      </c>
      <c r="I144" s="379"/>
      <c r="J144" s="371"/>
      <c r="K144" s="371">
        <v>0.02</v>
      </c>
      <c r="L144" s="371"/>
      <c r="M144" s="372">
        <f t="shared" si="3"/>
        <v>0.02</v>
      </c>
      <c r="O144" s="307"/>
      <c r="P144" s="345"/>
    </row>
    <row r="145" spans="1:16" ht="12.75">
      <c r="A145" s="303" t="s">
        <v>99</v>
      </c>
      <c r="B145" s="304" t="s">
        <v>130</v>
      </c>
      <c r="C145" s="303" t="s">
        <v>12</v>
      </c>
      <c r="D145" s="385" t="s">
        <v>527</v>
      </c>
      <c r="E145" s="367" t="s">
        <v>14</v>
      </c>
      <c r="F145" s="368" t="s">
        <v>134</v>
      </c>
      <c r="G145" s="381" t="s">
        <v>135</v>
      </c>
      <c r="H145" s="381" t="s">
        <v>494</v>
      </c>
      <c r="I145" s="379"/>
      <c r="J145" s="371"/>
      <c r="K145" s="371">
        <v>0.05</v>
      </c>
      <c r="L145" s="371"/>
      <c r="M145" s="372">
        <f t="shared" si="3"/>
        <v>0.05</v>
      </c>
      <c r="O145" s="307"/>
      <c r="P145" s="345"/>
    </row>
    <row r="146" spans="1:16" ht="12.75">
      <c r="A146" s="303" t="s">
        <v>99</v>
      </c>
      <c r="B146" s="304" t="s">
        <v>130</v>
      </c>
      <c r="C146" s="303" t="s">
        <v>12</v>
      </c>
      <c r="D146" s="385" t="s">
        <v>527</v>
      </c>
      <c r="E146" s="367" t="s">
        <v>22</v>
      </c>
      <c r="F146" s="381" t="s">
        <v>332</v>
      </c>
      <c r="G146" s="381" t="s">
        <v>139</v>
      </c>
      <c r="H146" s="381" t="s">
        <v>353</v>
      </c>
      <c r="I146" s="379"/>
      <c r="J146" s="371">
        <v>0.05</v>
      </c>
      <c r="K146" s="371"/>
      <c r="L146" s="371"/>
      <c r="M146" s="372">
        <f t="shared" si="3"/>
        <v>0.05</v>
      </c>
      <c r="O146" s="307"/>
      <c r="P146" s="345"/>
    </row>
    <row r="147" spans="1:16" ht="12.75">
      <c r="A147" s="303" t="s">
        <v>99</v>
      </c>
      <c r="B147" s="304" t="s">
        <v>130</v>
      </c>
      <c r="C147" s="303" t="s">
        <v>12</v>
      </c>
      <c r="D147" s="385" t="s">
        <v>16</v>
      </c>
      <c r="E147" s="367" t="s">
        <v>22</v>
      </c>
      <c r="F147" s="368" t="s">
        <v>346</v>
      </c>
      <c r="G147" s="369" t="s">
        <v>133</v>
      </c>
      <c r="H147" s="369" t="s">
        <v>353</v>
      </c>
      <c r="I147" s="379"/>
      <c r="J147" s="371">
        <v>0.09</v>
      </c>
      <c r="K147" s="371"/>
      <c r="L147" s="371"/>
      <c r="M147" s="372">
        <f t="shared" si="3"/>
        <v>0.09</v>
      </c>
      <c r="O147" s="307"/>
      <c r="P147" s="345"/>
    </row>
    <row r="148" spans="1:16" ht="12.75">
      <c r="A148" s="303" t="s">
        <v>99</v>
      </c>
      <c r="B148" s="304" t="s">
        <v>130</v>
      </c>
      <c r="C148" s="303" t="s">
        <v>12</v>
      </c>
      <c r="D148" s="367" t="s">
        <v>19</v>
      </c>
      <c r="E148" s="367" t="s">
        <v>22</v>
      </c>
      <c r="F148" s="368" t="s">
        <v>626</v>
      </c>
      <c r="G148" s="369" t="s">
        <v>133</v>
      </c>
      <c r="H148" s="369" t="s">
        <v>353</v>
      </c>
      <c r="I148" s="379"/>
      <c r="J148" s="371">
        <v>0.03</v>
      </c>
      <c r="K148" s="371"/>
      <c r="L148" s="371"/>
      <c r="M148" s="372">
        <f t="shared" si="3"/>
        <v>0.03</v>
      </c>
      <c r="O148" s="307"/>
      <c r="P148" s="345"/>
    </row>
    <row r="149" spans="1:16" ht="12.75">
      <c r="A149" s="303" t="s">
        <v>99</v>
      </c>
      <c r="B149" s="304" t="s">
        <v>130</v>
      </c>
      <c r="C149" s="303" t="s">
        <v>12</v>
      </c>
      <c r="D149" s="367" t="s">
        <v>19</v>
      </c>
      <c r="E149" s="367" t="s">
        <v>87</v>
      </c>
      <c r="F149" s="368" t="s">
        <v>270</v>
      </c>
      <c r="G149" s="369" t="s">
        <v>133</v>
      </c>
      <c r="H149" s="369" t="s">
        <v>353</v>
      </c>
      <c r="I149" s="379"/>
      <c r="J149" s="371">
        <v>0.03</v>
      </c>
      <c r="K149" s="371"/>
      <c r="L149" s="371"/>
      <c r="M149" s="372">
        <f t="shared" si="3"/>
        <v>0.03</v>
      </c>
      <c r="O149" s="307"/>
      <c r="P149" s="345"/>
    </row>
    <row r="150" spans="1:16" ht="12.75">
      <c r="A150" s="303" t="s">
        <v>99</v>
      </c>
      <c r="B150" s="304" t="s">
        <v>130</v>
      </c>
      <c r="C150" s="303" t="s">
        <v>12</v>
      </c>
      <c r="D150" s="411" t="s">
        <v>137</v>
      </c>
      <c r="E150" s="367" t="s">
        <v>14</v>
      </c>
      <c r="F150" s="368" t="s">
        <v>138</v>
      </c>
      <c r="G150" s="369" t="s">
        <v>139</v>
      </c>
      <c r="H150" s="369" t="s">
        <v>494</v>
      </c>
      <c r="I150" s="379"/>
      <c r="J150" s="371"/>
      <c r="K150" s="371">
        <v>0.015</v>
      </c>
      <c r="L150" s="371"/>
      <c r="M150" s="372">
        <f t="shared" si="3"/>
        <v>0.015</v>
      </c>
      <c r="O150" s="307"/>
      <c r="P150" s="345"/>
    </row>
    <row r="151" spans="1:16" ht="12.75">
      <c r="A151" s="303" t="s">
        <v>99</v>
      </c>
      <c r="B151" s="304" t="s">
        <v>130</v>
      </c>
      <c r="C151" s="303" t="s">
        <v>12</v>
      </c>
      <c r="D151" s="373" t="s">
        <v>140</v>
      </c>
      <c r="E151" s="401" t="s">
        <v>22</v>
      </c>
      <c r="F151" s="381" t="s">
        <v>631</v>
      </c>
      <c r="G151" s="369" t="s">
        <v>133</v>
      </c>
      <c r="H151" s="369" t="s">
        <v>353</v>
      </c>
      <c r="I151" s="379"/>
      <c r="J151" s="371">
        <v>0.05</v>
      </c>
      <c r="K151" s="371"/>
      <c r="L151" s="371"/>
      <c r="M151" s="372">
        <f t="shared" si="3"/>
        <v>0.05</v>
      </c>
      <c r="O151" s="307"/>
      <c r="P151" s="345"/>
    </row>
    <row r="152" spans="1:16" ht="12.75">
      <c r="A152" s="303" t="s">
        <v>99</v>
      </c>
      <c r="B152" s="304" t="s">
        <v>130</v>
      </c>
      <c r="C152" s="303" t="s">
        <v>12</v>
      </c>
      <c r="D152" s="373" t="s">
        <v>140</v>
      </c>
      <c r="E152" s="421" t="s">
        <v>22</v>
      </c>
      <c r="F152" s="381" t="s">
        <v>631</v>
      </c>
      <c r="G152" s="369" t="s">
        <v>632</v>
      </c>
      <c r="H152" s="369" t="s">
        <v>353</v>
      </c>
      <c r="I152" s="379"/>
      <c r="J152" s="371">
        <v>0.05</v>
      </c>
      <c r="K152" s="371"/>
      <c r="L152" s="371"/>
      <c r="M152" s="372">
        <f t="shared" si="3"/>
        <v>0.05</v>
      </c>
      <c r="O152" s="307"/>
      <c r="P152" s="345"/>
    </row>
    <row r="153" spans="1:16" ht="12.75">
      <c r="A153" s="303" t="s">
        <v>99</v>
      </c>
      <c r="B153" s="304" t="s">
        <v>130</v>
      </c>
      <c r="C153" s="303" t="s">
        <v>12</v>
      </c>
      <c r="D153" s="367" t="s">
        <v>142</v>
      </c>
      <c r="E153" s="367" t="s">
        <v>14</v>
      </c>
      <c r="F153" s="368" t="s">
        <v>143</v>
      </c>
      <c r="G153" s="369" t="s">
        <v>133</v>
      </c>
      <c r="H153" s="369" t="s">
        <v>494</v>
      </c>
      <c r="I153" s="379"/>
      <c r="J153" s="371"/>
      <c r="K153" s="371">
        <v>0.02</v>
      </c>
      <c r="L153" s="371"/>
      <c r="M153" s="372">
        <f t="shared" si="3"/>
        <v>0.02</v>
      </c>
      <c r="O153" s="307"/>
      <c r="P153" s="345"/>
    </row>
    <row r="154" spans="1:16" ht="12.75">
      <c r="A154" s="303" t="s">
        <v>99</v>
      </c>
      <c r="B154" s="304" t="s">
        <v>130</v>
      </c>
      <c r="C154" s="303" t="s">
        <v>12</v>
      </c>
      <c r="D154" s="401" t="s">
        <v>24</v>
      </c>
      <c r="E154" s="401" t="s">
        <v>27</v>
      </c>
      <c r="F154" s="368" t="s">
        <v>144</v>
      </c>
      <c r="G154" s="369" t="s">
        <v>145</v>
      </c>
      <c r="H154" s="369" t="s">
        <v>353</v>
      </c>
      <c r="I154" s="379"/>
      <c r="J154" s="371">
        <v>0.25</v>
      </c>
      <c r="K154" s="371"/>
      <c r="L154" s="371"/>
      <c r="M154" s="372">
        <f t="shared" si="3"/>
        <v>0.25</v>
      </c>
      <c r="O154" s="307"/>
      <c r="P154" s="345"/>
    </row>
    <row r="155" spans="1:16" ht="12.75">
      <c r="A155" s="303" t="s">
        <v>99</v>
      </c>
      <c r="B155" s="304" t="s">
        <v>130</v>
      </c>
      <c r="C155" s="303" t="s">
        <v>12</v>
      </c>
      <c r="D155" s="422" t="s">
        <v>24</v>
      </c>
      <c r="E155" s="422" t="s">
        <v>27</v>
      </c>
      <c r="F155" s="368" t="s">
        <v>144</v>
      </c>
      <c r="G155" s="369" t="s">
        <v>145</v>
      </c>
      <c r="H155" s="369" t="s">
        <v>261</v>
      </c>
      <c r="I155" s="379">
        <v>0.25</v>
      </c>
      <c r="J155" s="371"/>
      <c r="K155" s="371"/>
      <c r="L155" s="371"/>
      <c r="M155" s="372">
        <f t="shared" si="3"/>
        <v>0.25</v>
      </c>
      <c r="O155" s="307"/>
      <c r="P155" s="345"/>
    </row>
    <row r="156" spans="1:16" ht="12.75">
      <c r="A156" s="303" t="s">
        <v>99</v>
      </c>
      <c r="B156" s="304" t="s">
        <v>130</v>
      </c>
      <c r="C156" s="303" t="s">
        <v>12</v>
      </c>
      <c r="D156" s="373" t="s">
        <v>24</v>
      </c>
      <c r="E156" s="373" t="s">
        <v>27</v>
      </c>
      <c r="F156" s="368" t="s">
        <v>146</v>
      </c>
      <c r="G156" s="369" t="s">
        <v>133</v>
      </c>
      <c r="H156" s="369" t="s">
        <v>353</v>
      </c>
      <c r="I156" s="379"/>
      <c r="J156" s="371">
        <v>0.02</v>
      </c>
      <c r="K156" s="371"/>
      <c r="L156" s="371"/>
      <c r="M156" s="372">
        <f t="shared" si="3"/>
        <v>0.02</v>
      </c>
      <c r="O156" s="307"/>
      <c r="P156" s="345"/>
    </row>
    <row r="157" spans="1:16" ht="12.75">
      <c r="A157" s="303" t="s">
        <v>99</v>
      </c>
      <c r="B157" s="304" t="s">
        <v>130</v>
      </c>
      <c r="C157" s="303" t="s">
        <v>12</v>
      </c>
      <c r="D157" s="367" t="s">
        <v>147</v>
      </c>
      <c r="E157" s="367" t="s">
        <v>22</v>
      </c>
      <c r="F157" s="368" t="s">
        <v>148</v>
      </c>
      <c r="G157" s="369" t="s">
        <v>133</v>
      </c>
      <c r="H157" s="369" t="s">
        <v>494</v>
      </c>
      <c r="I157" s="379"/>
      <c r="J157" s="371"/>
      <c r="K157" s="371">
        <v>0.01</v>
      </c>
      <c r="L157" s="371"/>
      <c r="M157" s="372">
        <f t="shared" si="3"/>
        <v>0.01</v>
      </c>
      <c r="O157" s="307"/>
      <c r="P157" s="345"/>
    </row>
    <row r="158" spans="1:16" ht="12.75">
      <c r="A158" s="303" t="s">
        <v>99</v>
      </c>
      <c r="B158" s="304" t="s">
        <v>130</v>
      </c>
      <c r="C158" s="303" t="s">
        <v>12</v>
      </c>
      <c r="D158" s="373" t="s">
        <v>147</v>
      </c>
      <c r="E158" s="367" t="s">
        <v>87</v>
      </c>
      <c r="F158" s="368" t="s">
        <v>149</v>
      </c>
      <c r="G158" s="369" t="s">
        <v>133</v>
      </c>
      <c r="H158" s="369" t="s">
        <v>494</v>
      </c>
      <c r="I158" s="379"/>
      <c r="J158" s="371"/>
      <c r="K158" s="371">
        <v>0.01</v>
      </c>
      <c r="L158" s="371"/>
      <c r="M158" s="372">
        <f t="shared" si="3"/>
        <v>0.01</v>
      </c>
      <c r="O158" s="307"/>
      <c r="P158" s="345"/>
    </row>
    <row r="159" spans="1:16" ht="12.75">
      <c r="A159" s="303" t="s">
        <v>99</v>
      </c>
      <c r="B159" s="304" t="s">
        <v>130</v>
      </c>
      <c r="C159" s="303" t="s">
        <v>12</v>
      </c>
      <c r="D159" s="373" t="s">
        <v>33</v>
      </c>
      <c r="E159" s="367" t="s">
        <v>87</v>
      </c>
      <c r="F159" s="368" t="s">
        <v>150</v>
      </c>
      <c r="G159" s="369" t="s">
        <v>133</v>
      </c>
      <c r="H159" s="369" t="s">
        <v>353</v>
      </c>
      <c r="I159" s="379"/>
      <c r="J159" s="371">
        <v>0.06</v>
      </c>
      <c r="K159" s="371"/>
      <c r="L159" s="371"/>
      <c r="M159" s="372">
        <f t="shared" si="3"/>
        <v>0.06</v>
      </c>
      <c r="O159" s="307"/>
      <c r="P159" s="345"/>
    </row>
    <row r="160" spans="1:16" ht="12.75">
      <c r="A160" s="303" t="s">
        <v>99</v>
      </c>
      <c r="B160" s="304" t="s">
        <v>130</v>
      </c>
      <c r="C160" s="303" t="s">
        <v>12</v>
      </c>
      <c r="D160" s="367" t="s">
        <v>38</v>
      </c>
      <c r="E160" s="367" t="s">
        <v>22</v>
      </c>
      <c r="F160" s="368" t="s">
        <v>151</v>
      </c>
      <c r="G160" s="369" t="s">
        <v>133</v>
      </c>
      <c r="H160" s="369" t="s">
        <v>353</v>
      </c>
      <c r="I160" s="379"/>
      <c r="J160" s="371">
        <v>0.12</v>
      </c>
      <c r="K160" s="371"/>
      <c r="L160" s="371"/>
      <c r="M160" s="372">
        <f t="shared" si="3"/>
        <v>0.12</v>
      </c>
      <c r="O160" s="307"/>
      <c r="P160" s="345"/>
    </row>
    <row r="161" spans="1:16" ht="12.75">
      <c r="A161" s="303" t="s">
        <v>99</v>
      </c>
      <c r="B161" s="304" t="s">
        <v>130</v>
      </c>
      <c r="C161" s="303" t="s">
        <v>12</v>
      </c>
      <c r="D161" s="373" t="s">
        <v>38</v>
      </c>
      <c r="E161" s="373" t="s">
        <v>87</v>
      </c>
      <c r="F161" s="368" t="s">
        <v>152</v>
      </c>
      <c r="G161" s="369" t="s">
        <v>133</v>
      </c>
      <c r="H161" s="369" t="s">
        <v>353</v>
      </c>
      <c r="I161" s="379"/>
      <c r="J161" s="371">
        <v>0.12</v>
      </c>
      <c r="K161" s="371"/>
      <c r="L161" s="371"/>
      <c r="M161" s="372">
        <f t="shared" si="3"/>
        <v>0.12</v>
      </c>
      <c r="O161" s="307"/>
      <c r="P161" s="345"/>
    </row>
    <row r="162" spans="1:16" ht="12.75">
      <c r="A162" s="303" t="s">
        <v>99</v>
      </c>
      <c r="B162" s="304" t="s">
        <v>130</v>
      </c>
      <c r="C162" s="311" t="s">
        <v>12</v>
      </c>
      <c r="D162" s="389" t="s">
        <v>46</v>
      </c>
      <c r="E162" s="389" t="s">
        <v>47</v>
      </c>
      <c r="F162" s="389" t="s">
        <v>47</v>
      </c>
      <c r="G162" s="390"/>
      <c r="H162" s="391"/>
      <c r="I162" s="392">
        <f>SUM(I142:I161)</f>
        <v>0.25</v>
      </c>
      <c r="J162" s="393">
        <f>SUM(J142:J161)</f>
        <v>0.8999999999999999</v>
      </c>
      <c r="K162" s="393">
        <f>SUM(K142:K161)</f>
        <v>0.14</v>
      </c>
      <c r="L162" s="393"/>
      <c r="M162" s="394">
        <f t="shared" si="3"/>
        <v>1.29</v>
      </c>
      <c r="O162" s="313"/>
      <c r="P162" s="347"/>
    </row>
    <row r="163" spans="1:16" ht="12.75">
      <c r="A163" s="303" t="s">
        <v>99</v>
      </c>
      <c r="B163" s="304" t="s">
        <v>130</v>
      </c>
      <c r="C163" s="305" t="s">
        <v>48</v>
      </c>
      <c r="D163" s="367" t="s">
        <v>153</v>
      </c>
      <c r="E163" s="367" t="s">
        <v>87</v>
      </c>
      <c r="F163" s="368" t="s">
        <v>154</v>
      </c>
      <c r="G163" s="369" t="s">
        <v>139</v>
      </c>
      <c r="H163" s="381" t="s">
        <v>493</v>
      </c>
      <c r="I163" s="379"/>
      <c r="J163" s="371"/>
      <c r="K163" s="371"/>
      <c r="L163" s="371">
        <v>0.03</v>
      </c>
      <c r="M163" s="372">
        <f t="shared" si="3"/>
        <v>0.03</v>
      </c>
      <c r="O163" s="307"/>
      <c r="P163" s="345"/>
    </row>
    <row r="164" spans="1:16" ht="12.75">
      <c r="A164" s="303" t="s">
        <v>99</v>
      </c>
      <c r="B164" s="304" t="s">
        <v>130</v>
      </c>
      <c r="C164" s="303" t="s">
        <v>48</v>
      </c>
      <c r="D164" s="367" t="s">
        <v>49</v>
      </c>
      <c r="E164" s="367" t="s">
        <v>27</v>
      </c>
      <c r="F164" s="368" t="s">
        <v>155</v>
      </c>
      <c r="G164" s="369" t="s">
        <v>139</v>
      </c>
      <c r="H164" s="381" t="s">
        <v>493</v>
      </c>
      <c r="I164" s="379"/>
      <c r="J164" s="371"/>
      <c r="K164" s="371"/>
      <c r="L164" s="371">
        <v>0.05</v>
      </c>
      <c r="M164" s="372">
        <f t="shared" si="3"/>
        <v>0.05</v>
      </c>
      <c r="O164" s="307"/>
      <c r="P164" s="345"/>
    </row>
    <row r="165" spans="1:16" ht="12.75">
      <c r="A165" s="303" t="s">
        <v>99</v>
      </c>
      <c r="B165" s="304" t="s">
        <v>130</v>
      </c>
      <c r="C165" s="303" t="s">
        <v>48</v>
      </c>
      <c r="D165" s="373" t="s">
        <v>49</v>
      </c>
      <c r="E165" s="367" t="s">
        <v>87</v>
      </c>
      <c r="F165" s="368" t="s">
        <v>156</v>
      </c>
      <c r="G165" s="369" t="s">
        <v>139</v>
      </c>
      <c r="H165" s="381" t="s">
        <v>493</v>
      </c>
      <c r="I165" s="379"/>
      <c r="J165" s="371"/>
      <c r="K165" s="371"/>
      <c r="L165" s="371">
        <v>0.12</v>
      </c>
      <c r="M165" s="372">
        <f t="shared" si="3"/>
        <v>0.12</v>
      </c>
      <c r="O165" s="307"/>
      <c r="P165" s="345"/>
    </row>
    <row r="166" spans="1:16" ht="12.75">
      <c r="A166" s="303" t="s">
        <v>99</v>
      </c>
      <c r="B166" s="304" t="s">
        <v>130</v>
      </c>
      <c r="C166" s="303" t="s">
        <v>48</v>
      </c>
      <c r="D166" s="367" t="s">
        <v>157</v>
      </c>
      <c r="E166" s="367" t="s">
        <v>87</v>
      </c>
      <c r="F166" s="368" t="s">
        <v>158</v>
      </c>
      <c r="G166" s="369" t="s">
        <v>139</v>
      </c>
      <c r="H166" s="381" t="s">
        <v>493</v>
      </c>
      <c r="I166" s="379"/>
      <c r="J166" s="371"/>
      <c r="K166" s="371"/>
      <c r="L166" s="371">
        <v>0.03</v>
      </c>
      <c r="M166" s="372">
        <f t="shared" si="3"/>
        <v>0.03</v>
      </c>
      <c r="O166" s="307"/>
      <c r="P166" s="345"/>
    </row>
    <row r="167" spans="1:16" ht="12.75">
      <c r="A167" s="303" t="s">
        <v>99</v>
      </c>
      <c r="B167" s="304" t="s">
        <v>130</v>
      </c>
      <c r="C167" s="303" t="s">
        <v>48</v>
      </c>
      <c r="D167" s="367" t="s">
        <v>526</v>
      </c>
      <c r="E167" s="367" t="s">
        <v>87</v>
      </c>
      <c r="F167" s="368" t="s">
        <v>159</v>
      </c>
      <c r="G167" s="369" t="s">
        <v>139</v>
      </c>
      <c r="H167" s="381" t="s">
        <v>493</v>
      </c>
      <c r="I167" s="379"/>
      <c r="J167" s="371"/>
      <c r="K167" s="371"/>
      <c r="L167" s="371">
        <v>0.045</v>
      </c>
      <c r="M167" s="372">
        <f t="shared" si="3"/>
        <v>0.045</v>
      </c>
      <c r="O167" s="307"/>
      <c r="P167" s="345"/>
    </row>
    <row r="168" spans="1:16" ht="12.75">
      <c r="A168" s="303" t="s">
        <v>99</v>
      </c>
      <c r="B168" s="304" t="s">
        <v>130</v>
      </c>
      <c r="C168" s="303" t="s">
        <v>48</v>
      </c>
      <c r="D168" s="385" t="s">
        <v>50</v>
      </c>
      <c r="E168" s="367" t="s">
        <v>87</v>
      </c>
      <c r="F168" s="368" t="s">
        <v>304</v>
      </c>
      <c r="G168" s="369" t="s">
        <v>455</v>
      </c>
      <c r="H168" s="381" t="s">
        <v>493</v>
      </c>
      <c r="I168" s="379"/>
      <c r="J168" s="371"/>
      <c r="K168" s="371"/>
      <c r="L168" s="371">
        <v>0.05</v>
      </c>
      <c r="M168" s="372">
        <f t="shared" si="3"/>
        <v>0.05</v>
      </c>
      <c r="O168" s="307"/>
      <c r="P168" s="345"/>
    </row>
    <row r="169" spans="1:16" ht="12.75">
      <c r="A169" s="303" t="s">
        <v>99</v>
      </c>
      <c r="B169" s="304" t="s">
        <v>130</v>
      </c>
      <c r="C169" s="303" t="s">
        <v>48</v>
      </c>
      <c r="D169" s="367" t="s">
        <v>50</v>
      </c>
      <c r="E169" s="367" t="s">
        <v>87</v>
      </c>
      <c r="F169" s="368" t="s">
        <v>303</v>
      </c>
      <c r="G169" s="369" t="s">
        <v>380</v>
      </c>
      <c r="H169" s="381" t="s">
        <v>493</v>
      </c>
      <c r="I169" s="379"/>
      <c r="J169" s="371"/>
      <c r="K169" s="371"/>
      <c r="L169" s="371">
        <v>0.1</v>
      </c>
      <c r="M169" s="372">
        <f t="shared" si="3"/>
        <v>0.1</v>
      </c>
      <c r="O169" s="307"/>
      <c r="P169" s="345"/>
    </row>
    <row r="170" spans="1:16" ht="12.75">
      <c r="A170" s="303" t="s">
        <v>99</v>
      </c>
      <c r="B170" s="304" t="s">
        <v>130</v>
      </c>
      <c r="C170" s="303" t="s">
        <v>48</v>
      </c>
      <c r="D170" s="367" t="s">
        <v>50</v>
      </c>
      <c r="E170" s="367" t="s">
        <v>87</v>
      </c>
      <c r="F170" s="368" t="s">
        <v>160</v>
      </c>
      <c r="G170" s="369" t="s">
        <v>446</v>
      </c>
      <c r="H170" s="381" t="s">
        <v>493</v>
      </c>
      <c r="I170" s="379"/>
      <c r="J170" s="371"/>
      <c r="K170" s="371"/>
      <c r="L170" s="371">
        <v>0.12</v>
      </c>
      <c r="M170" s="372">
        <f t="shared" si="3"/>
        <v>0.12</v>
      </c>
      <c r="O170" s="307"/>
      <c r="P170" s="345"/>
    </row>
    <row r="171" spans="1:16" s="357" customFormat="1" ht="12.75">
      <c r="A171" s="373" t="s">
        <v>99</v>
      </c>
      <c r="B171" s="459" t="s">
        <v>130</v>
      </c>
      <c r="C171" s="373" t="s">
        <v>48</v>
      </c>
      <c r="D171" s="367" t="s">
        <v>606</v>
      </c>
      <c r="E171" s="367" t="s">
        <v>87</v>
      </c>
      <c r="F171" s="368" t="s">
        <v>610</v>
      </c>
      <c r="G171" s="369" t="s">
        <v>139</v>
      </c>
      <c r="H171" s="381" t="s">
        <v>493</v>
      </c>
      <c r="I171" s="379"/>
      <c r="J171" s="371"/>
      <c r="K171" s="371"/>
      <c r="L171" s="371">
        <v>0.03</v>
      </c>
      <c r="M171" s="372">
        <f>SUM(I171:L171)</f>
        <v>0.03</v>
      </c>
      <c r="O171" s="340"/>
      <c r="P171" s="352"/>
    </row>
    <row r="172" spans="1:17" ht="20.25" customHeight="1">
      <c r="A172" s="373" t="s">
        <v>99</v>
      </c>
      <c r="B172" s="459" t="s">
        <v>130</v>
      </c>
      <c r="C172" s="373" t="s">
        <v>48</v>
      </c>
      <c r="D172" s="367" t="s">
        <v>52</v>
      </c>
      <c r="E172" s="367" t="s">
        <v>14</v>
      </c>
      <c r="F172" s="368" t="s">
        <v>53</v>
      </c>
      <c r="G172" s="369" t="s">
        <v>642</v>
      </c>
      <c r="H172" s="381" t="s">
        <v>493</v>
      </c>
      <c r="I172" s="379"/>
      <c r="J172" s="371"/>
      <c r="K172" s="371"/>
      <c r="L172" s="371">
        <v>0.1</v>
      </c>
      <c r="M172" s="372">
        <f>SUM(I172:L172)</f>
        <v>0.1</v>
      </c>
      <c r="O172" s="307"/>
      <c r="P172" s="345"/>
      <c r="Q172" s="1"/>
    </row>
    <row r="173" spans="1:16" ht="12.75">
      <c r="A173" s="303" t="s">
        <v>99</v>
      </c>
      <c r="B173" s="304" t="s">
        <v>130</v>
      </c>
      <c r="C173" s="303" t="s">
        <v>48</v>
      </c>
      <c r="D173" s="367" t="s">
        <v>52</v>
      </c>
      <c r="E173" s="367" t="s">
        <v>87</v>
      </c>
      <c r="F173" s="368" t="s">
        <v>161</v>
      </c>
      <c r="G173" s="369" t="s">
        <v>139</v>
      </c>
      <c r="H173" s="381" t="s">
        <v>493</v>
      </c>
      <c r="I173" s="379"/>
      <c r="J173" s="371"/>
      <c r="K173" s="371"/>
      <c r="L173" s="371">
        <v>0.06</v>
      </c>
      <c r="M173" s="372">
        <f t="shared" si="3"/>
        <v>0.06</v>
      </c>
      <c r="O173" s="307"/>
      <c r="P173" s="345"/>
    </row>
    <row r="174" spans="1:16" ht="12.75">
      <c r="A174" s="303" t="s">
        <v>99</v>
      </c>
      <c r="B174" s="304" t="s">
        <v>130</v>
      </c>
      <c r="C174" s="303" t="s">
        <v>48</v>
      </c>
      <c r="D174" s="367" t="s">
        <v>104</v>
      </c>
      <c r="E174" s="367" t="s">
        <v>14</v>
      </c>
      <c r="F174" s="368" t="s">
        <v>652</v>
      </c>
      <c r="G174" s="369" t="s">
        <v>139</v>
      </c>
      <c r="H174" s="381" t="s">
        <v>493</v>
      </c>
      <c r="I174" s="379"/>
      <c r="J174" s="371"/>
      <c r="K174" s="371"/>
      <c r="L174" s="371">
        <v>0.05</v>
      </c>
      <c r="M174" s="372">
        <f t="shared" si="3"/>
        <v>0.05</v>
      </c>
      <c r="O174" s="307"/>
      <c r="P174" s="345"/>
    </row>
    <row r="175" spans="1:16" ht="12.75">
      <c r="A175" s="303" t="s">
        <v>99</v>
      </c>
      <c r="B175" s="304" t="s">
        <v>130</v>
      </c>
      <c r="C175" s="303" t="s">
        <v>48</v>
      </c>
      <c r="D175" s="367" t="s">
        <v>58</v>
      </c>
      <c r="E175" s="367" t="s">
        <v>87</v>
      </c>
      <c r="F175" s="368" t="s">
        <v>162</v>
      </c>
      <c r="G175" s="369" t="s">
        <v>139</v>
      </c>
      <c r="H175" s="381" t="s">
        <v>493</v>
      </c>
      <c r="I175" s="379"/>
      <c r="J175" s="371"/>
      <c r="K175" s="371"/>
      <c r="L175" s="371">
        <v>0.06</v>
      </c>
      <c r="M175" s="372">
        <f t="shared" si="3"/>
        <v>0.06</v>
      </c>
      <c r="O175" s="307"/>
      <c r="P175" s="345"/>
    </row>
    <row r="176" spans="1:16" ht="12.75">
      <c r="A176" s="303" t="s">
        <v>99</v>
      </c>
      <c r="B176" s="304" t="s">
        <v>130</v>
      </c>
      <c r="C176" s="303" t="s">
        <v>48</v>
      </c>
      <c r="D176" s="367" t="s">
        <v>164</v>
      </c>
      <c r="E176" s="367" t="s">
        <v>14</v>
      </c>
      <c r="F176" s="368" t="s">
        <v>165</v>
      </c>
      <c r="G176" s="369" t="s">
        <v>139</v>
      </c>
      <c r="H176" s="381" t="s">
        <v>493</v>
      </c>
      <c r="I176" s="379"/>
      <c r="J176" s="371"/>
      <c r="K176" s="371"/>
      <c r="L176" s="371">
        <v>0.02</v>
      </c>
      <c r="M176" s="372">
        <f t="shared" si="3"/>
        <v>0.02</v>
      </c>
      <c r="O176" s="307"/>
      <c r="P176" s="345"/>
    </row>
    <row r="177" spans="1:16" ht="12.75">
      <c r="A177" s="303" t="s">
        <v>99</v>
      </c>
      <c r="B177" s="304" t="s">
        <v>130</v>
      </c>
      <c r="C177" s="303" t="s">
        <v>48</v>
      </c>
      <c r="D177" s="367" t="s">
        <v>59</v>
      </c>
      <c r="E177" s="367" t="s">
        <v>87</v>
      </c>
      <c r="F177" s="458" t="s">
        <v>686</v>
      </c>
      <c r="G177" s="369" t="s">
        <v>400</v>
      </c>
      <c r="H177" s="381" t="s">
        <v>493</v>
      </c>
      <c r="I177" s="379"/>
      <c r="J177" s="371"/>
      <c r="K177" s="371"/>
      <c r="L177" s="371">
        <v>0.03</v>
      </c>
      <c r="M177" s="372">
        <f t="shared" si="3"/>
        <v>0.03</v>
      </c>
      <c r="O177" s="307"/>
      <c r="P177" s="345"/>
    </row>
    <row r="178" spans="1:16" ht="12.75">
      <c r="A178" s="303" t="s">
        <v>99</v>
      </c>
      <c r="B178" s="304" t="s">
        <v>130</v>
      </c>
      <c r="C178" s="303" t="s">
        <v>48</v>
      </c>
      <c r="D178" s="367" t="s">
        <v>59</v>
      </c>
      <c r="E178" s="367" t="s">
        <v>87</v>
      </c>
      <c r="F178" s="458" t="s">
        <v>688</v>
      </c>
      <c r="G178" s="338" t="s">
        <v>689</v>
      </c>
      <c r="H178" s="381" t="s">
        <v>493</v>
      </c>
      <c r="I178" s="379"/>
      <c r="J178" s="371"/>
      <c r="K178" s="371"/>
      <c r="L178" s="339">
        <v>0.1</v>
      </c>
      <c r="M178" s="340">
        <f>SUM(I178:L178)</f>
        <v>0.1</v>
      </c>
      <c r="O178" s="307"/>
      <c r="P178" s="345"/>
    </row>
    <row r="179" spans="1:16" ht="12.75">
      <c r="A179" s="303" t="s">
        <v>99</v>
      </c>
      <c r="B179" s="304" t="s">
        <v>130</v>
      </c>
      <c r="C179" s="303" t="s">
        <v>48</v>
      </c>
      <c r="D179" s="367" t="s">
        <v>59</v>
      </c>
      <c r="E179" s="367" t="s">
        <v>87</v>
      </c>
      <c r="F179" s="368" t="s">
        <v>399</v>
      </c>
      <c r="G179" s="338" t="s">
        <v>400</v>
      </c>
      <c r="H179" s="381" t="s">
        <v>493</v>
      </c>
      <c r="I179" s="379"/>
      <c r="J179" s="371"/>
      <c r="K179" s="371"/>
      <c r="L179" s="339">
        <v>0.03</v>
      </c>
      <c r="M179" s="340">
        <f>SUM(I179:L179)</f>
        <v>0.03</v>
      </c>
      <c r="O179" s="307"/>
      <c r="P179" s="345"/>
    </row>
    <row r="180" spans="1:16" ht="12.75">
      <c r="A180" s="303" t="s">
        <v>99</v>
      </c>
      <c r="B180" s="304" t="s">
        <v>130</v>
      </c>
      <c r="C180" s="303" t="s">
        <v>48</v>
      </c>
      <c r="D180" s="367" t="s">
        <v>166</v>
      </c>
      <c r="E180" s="367" t="s">
        <v>22</v>
      </c>
      <c r="F180" s="368" t="s">
        <v>167</v>
      </c>
      <c r="G180" s="369" t="s">
        <v>133</v>
      </c>
      <c r="H180" s="381" t="s">
        <v>493</v>
      </c>
      <c r="I180" s="379"/>
      <c r="J180" s="371"/>
      <c r="K180" s="371"/>
      <c r="L180" s="371">
        <v>0.06</v>
      </c>
      <c r="M180" s="372">
        <f t="shared" si="3"/>
        <v>0.06</v>
      </c>
      <c r="O180" s="307"/>
      <c r="P180" s="345"/>
    </row>
    <row r="181" spans="1:16" ht="12.75">
      <c r="A181" s="303" t="s">
        <v>99</v>
      </c>
      <c r="B181" s="304" t="s">
        <v>130</v>
      </c>
      <c r="C181" s="303" t="s">
        <v>48</v>
      </c>
      <c r="D181" s="367" t="s">
        <v>166</v>
      </c>
      <c r="E181" s="367" t="s">
        <v>87</v>
      </c>
      <c r="F181" s="368" t="s">
        <v>318</v>
      </c>
      <c r="G181" s="369" t="s">
        <v>133</v>
      </c>
      <c r="H181" s="381" t="s">
        <v>493</v>
      </c>
      <c r="I181" s="379"/>
      <c r="J181" s="371"/>
      <c r="K181" s="371"/>
      <c r="L181" s="371">
        <v>0.06</v>
      </c>
      <c r="M181" s="372">
        <f t="shared" si="3"/>
        <v>0.06</v>
      </c>
      <c r="O181" s="307"/>
      <c r="P181" s="345"/>
    </row>
    <row r="182" spans="1:16" ht="12.75">
      <c r="A182" s="303" t="s">
        <v>99</v>
      </c>
      <c r="B182" s="304" t="s">
        <v>130</v>
      </c>
      <c r="C182" s="303" t="s">
        <v>48</v>
      </c>
      <c r="D182" s="410" t="s">
        <v>63</v>
      </c>
      <c r="E182" s="410" t="s">
        <v>87</v>
      </c>
      <c r="F182" s="423" t="s">
        <v>168</v>
      </c>
      <c r="G182" s="405" t="s">
        <v>169</v>
      </c>
      <c r="H182" s="424" t="s">
        <v>493</v>
      </c>
      <c r="I182" s="406"/>
      <c r="J182" s="407"/>
      <c r="K182" s="407"/>
      <c r="L182" s="407">
        <v>0.15</v>
      </c>
      <c r="M182" s="408">
        <f t="shared" si="3"/>
        <v>0.15</v>
      </c>
      <c r="O182" s="307"/>
      <c r="P182" s="345"/>
    </row>
    <row r="183" spans="1:16" ht="12.75">
      <c r="A183" s="303" t="s">
        <v>99</v>
      </c>
      <c r="B183" s="304" t="s">
        <v>130</v>
      </c>
      <c r="C183" s="303" t="s">
        <v>48</v>
      </c>
      <c r="D183" s="380" t="s">
        <v>63</v>
      </c>
      <c r="E183" s="380" t="s">
        <v>87</v>
      </c>
      <c r="F183" s="409" t="s">
        <v>168</v>
      </c>
      <c r="G183" s="397" t="s">
        <v>520</v>
      </c>
      <c r="H183" s="375" t="s">
        <v>493</v>
      </c>
      <c r="I183" s="376"/>
      <c r="J183" s="377"/>
      <c r="K183" s="377"/>
      <c r="L183" s="377">
        <v>0.35</v>
      </c>
      <c r="M183" s="378">
        <f t="shared" si="3"/>
        <v>0.35</v>
      </c>
      <c r="O183" s="308"/>
      <c r="P183" s="346"/>
    </row>
    <row r="184" spans="1:16" ht="12.75">
      <c r="A184" s="303" t="s">
        <v>99</v>
      </c>
      <c r="B184" s="304" t="s">
        <v>130</v>
      </c>
      <c r="C184" s="303" t="s">
        <v>48</v>
      </c>
      <c r="D184" s="367" t="s">
        <v>65</v>
      </c>
      <c r="E184" s="367" t="s">
        <v>87</v>
      </c>
      <c r="F184" s="368" t="s">
        <v>170</v>
      </c>
      <c r="G184" s="369" t="s">
        <v>139</v>
      </c>
      <c r="H184" s="381" t="s">
        <v>493</v>
      </c>
      <c r="I184" s="379"/>
      <c r="J184" s="371"/>
      <c r="K184" s="371"/>
      <c r="L184" s="371">
        <v>0.05</v>
      </c>
      <c r="M184" s="372">
        <f t="shared" si="3"/>
        <v>0.05</v>
      </c>
      <c r="O184" s="307"/>
      <c r="P184" s="345"/>
    </row>
    <row r="185" spans="1:16" ht="12.75">
      <c r="A185" s="303" t="s">
        <v>99</v>
      </c>
      <c r="B185" s="304" t="s">
        <v>130</v>
      </c>
      <c r="C185" s="303" t="s">
        <v>48</v>
      </c>
      <c r="D185" s="367" t="s">
        <v>85</v>
      </c>
      <c r="E185" s="367" t="s">
        <v>87</v>
      </c>
      <c r="F185" s="368" t="s">
        <v>88</v>
      </c>
      <c r="G185" s="369" t="s">
        <v>139</v>
      </c>
      <c r="H185" s="381" t="s">
        <v>493</v>
      </c>
      <c r="I185" s="379"/>
      <c r="J185" s="371"/>
      <c r="K185" s="371"/>
      <c r="L185" s="371">
        <v>0.03</v>
      </c>
      <c r="M185" s="372">
        <f t="shared" si="3"/>
        <v>0.03</v>
      </c>
      <c r="O185" s="307"/>
      <c r="P185" s="345"/>
    </row>
    <row r="186" spans="1:16" ht="12.75">
      <c r="A186" s="303" t="s">
        <v>99</v>
      </c>
      <c r="B186" s="304" t="s">
        <v>130</v>
      </c>
      <c r="C186" s="303" t="s">
        <v>48</v>
      </c>
      <c r="D186" s="367" t="s">
        <v>398</v>
      </c>
      <c r="E186" s="367" t="s">
        <v>87</v>
      </c>
      <c r="F186" s="368" t="s">
        <v>396</v>
      </c>
      <c r="G186" s="369" t="s">
        <v>139</v>
      </c>
      <c r="H186" s="381" t="s">
        <v>493</v>
      </c>
      <c r="I186" s="379"/>
      <c r="J186" s="371"/>
      <c r="K186" s="371"/>
      <c r="L186" s="371">
        <v>0.1</v>
      </c>
      <c r="M186" s="372">
        <f t="shared" si="3"/>
        <v>0.1</v>
      </c>
      <c r="O186" s="307"/>
      <c r="P186" s="345"/>
    </row>
    <row r="187" spans="1:16" ht="12.75">
      <c r="A187" s="303" t="s">
        <v>99</v>
      </c>
      <c r="B187" s="304" t="s">
        <v>130</v>
      </c>
      <c r="C187" s="303" t="s">
        <v>48</v>
      </c>
      <c r="D187" s="367" t="s">
        <v>398</v>
      </c>
      <c r="E187" s="367" t="s">
        <v>87</v>
      </c>
      <c r="F187" s="368" t="s">
        <v>397</v>
      </c>
      <c r="G187" s="369" t="s">
        <v>139</v>
      </c>
      <c r="H187" s="381" t="s">
        <v>493</v>
      </c>
      <c r="I187" s="379"/>
      <c r="J187" s="371"/>
      <c r="K187" s="371"/>
      <c r="L187" s="371">
        <v>0.1</v>
      </c>
      <c r="M187" s="372">
        <f t="shared" si="3"/>
        <v>0.1</v>
      </c>
      <c r="O187" s="307"/>
      <c r="P187" s="345"/>
    </row>
    <row r="188" spans="1:16" ht="12.75">
      <c r="A188" s="303" t="s">
        <v>99</v>
      </c>
      <c r="B188" s="304" t="s">
        <v>130</v>
      </c>
      <c r="C188" s="303" t="s">
        <v>48</v>
      </c>
      <c r="D188" s="367" t="s">
        <v>67</v>
      </c>
      <c r="E188" s="367" t="s">
        <v>87</v>
      </c>
      <c r="F188" s="368" t="s">
        <v>171</v>
      </c>
      <c r="G188" s="369" t="s">
        <v>139</v>
      </c>
      <c r="H188" s="381" t="s">
        <v>493</v>
      </c>
      <c r="I188" s="379"/>
      <c r="J188" s="371"/>
      <c r="K188" s="371"/>
      <c r="L188" s="371">
        <v>0.05</v>
      </c>
      <c r="M188" s="372">
        <f t="shared" si="3"/>
        <v>0.05</v>
      </c>
      <c r="O188" s="307"/>
      <c r="P188" s="345"/>
    </row>
    <row r="189" spans="1:16" ht="12.75">
      <c r="A189" s="303" t="s">
        <v>99</v>
      </c>
      <c r="B189" s="304" t="s">
        <v>130</v>
      </c>
      <c r="C189" s="303" t="s">
        <v>48</v>
      </c>
      <c r="D189" s="367" t="s">
        <v>67</v>
      </c>
      <c r="E189" s="367" t="s">
        <v>22</v>
      </c>
      <c r="F189" s="368" t="s">
        <v>265</v>
      </c>
      <c r="G189" s="338" t="s">
        <v>703</v>
      </c>
      <c r="H189" s="381" t="s">
        <v>493</v>
      </c>
      <c r="I189" s="379"/>
      <c r="J189" s="371"/>
      <c r="K189" s="371"/>
      <c r="L189" s="339">
        <v>0.2</v>
      </c>
      <c r="M189" s="340">
        <f>SUM(I189:L189)</f>
        <v>0.2</v>
      </c>
      <c r="O189" s="307"/>
      <c r="P189" s="345"/>
    </row>
    <row r="190" spans="1:16" ht="12.75">
      <c r="A190" s="303" t="s">
        <v>99</v>
      </c>
      <c r="B190" s="304" t="s">
        <v>130</v>
      </c>
      <c r="C190" s="303" t="s">
        <v>48</v>
      </c>
      <c r="D190" s="367" t="s">
        <v>69</v>
      </c>
      <c r="E190" s="367" t="s">
        <v>87</v>
      </c>
      <c r="F190" s="368" t="s">
        <v>450</v>
      </c>
      <c r="G190" s="369" t="s">
        <v>139</v>
      </c>
      <c r="H190" s="381" t="s">
        <v>493</v>
      </c>
      <c r="I190" s="379"/>
      <c r="J190" s="371"/>
      <c r="K190" s="371"/>
      <c r="L190" s="371">
        <v>0.03</v>
      </c>
      <c r="M190" s="372">
        <f t="shared" si="3"/>
        <v>0.03</v>
      </c>
      <c r="O190" s="307"/>
      <c r="P190" s="345"/>
    </row>
    <row r="191" spans="1:16" ht="12.75">
      <c r="A191" s="303" t="s">
        <v>99</v>
      </c>
      <c r="B191" s="304" t="s">
        <v>130</v>
      </c>
      <c r="C191" s="303" t="s">
        <v>48</v>
      </c>
      <c r="D191" s="460" t="s">
        <v>690</v>
      </c>
      <c r="E191" s="474" t="s">
        <v>87</v>
      </c>
      <c r="F191" s="458" t="s">
        <v>328</v>
      </c>
      <c r="G191" s="338" t="s">
        <v>133</v>
      </c>
      <c r="H191" s="465" t="s">
        <v>493</v>
      </c>
      <c r="I191" s="473"/>
      <c r="J191" s="339"/>
      <c r="K191" s="339"/>
      <c r="L191" s="339">
        <v>0.03</v>
      </c>
      <c r="M191" s="340">
        <f>SUM(I191:L191)</f>
        <v>0.03</v>
      </c>
      <c r="O191" s="307"/>
      <c r="P191" s="345"/>
    </row>
    <row r="192" spans="1:16" ht="12.75">
      <c r="A192" s="303" t="s">
        <v>99</v>
      </c>
      <c r="B192" s="304" t="s">
        <v>130</v>
      </c>
      <c r="C192" s="303" t="s">
        <v>48</v>
      </c>
      <c r="D192" s="472" t="s">
        <v>690</v>
      </c>
      <c r="E192" s="475" t="s">
        <v>87</v>
      </c>
      <c r="F192" s="458" t="s">
        <v>696</v>
      </c>
      <c r="G192" s="338" t="s">
        <v>133</v>
      </c>
      <c r="H192" s="465" t="s">
        <v>493</v>
      </c>
      <c r="I192" s="473"/>
      <c r="J192" s="339"/>
      <c r="K192" s="339"/>
      <c r="L192" s="339">
        <v>0.03</v>
      </c>
      <c r="M192" s="340">
        <f>SUM(I192:L192)</f>
        <v>0.03</v>
      </c>
      <c r="O192" s="307"/>
      <c r="P192" s="345"/>
    </row>
    <row r="193" spans="1:16" ht="12.75">
      <c r="A193" s="303" t="s">
        <v>99</v>
      </c>
      <c r="B193" s="304" t="s">
        <v>130</v>
      </c>
      <c r="C193" s="311" t="s">
        <v>48</v>
      </c>
      <c r="D193" s="389" t="s">
        <v>70</v>
      </c>
      <c r="E193" s="389" t="s">
        <v>47</v>
      </c>
      <c r="F193" s="389" t="s">
        <v>47</v>
      </c>
      <c r="G193" s="390"/>
      <c r="H193" s="391"/>
      <c r="I193" s="392"/>
      <c r="J193" s="393"/>
      <c r="K193" s="393"/>
      <c r="L193" s="393">
        <f>SUM(L163:L192)</f>
        <v>2.2649999999999997</v>
      </c>
      <c r="M193" s="394">
        <f t="shared" si="3"/>
        <v>2.2649999999999997</v>
      </c>
      <c r="O193" s="313"/>
      <c r="P193" s="347"/>
    </row>
    <row r="194" spans="1:16" ht="12.75">
      <c r="A194" s="303" t="s">
        <v>99</v>
      </c>
      <c r="B194" s="493" t="s">
        <v>130</v>
      </c>
      <c r="C194" s="314" t="s">
        <v>71</v>
      </c>
      <c r="D194" s="398" t="s">
        <v>47</v>
      </c>
      <c r="E194" s="398" t="s">
        <v>47</v>
      </c>
      <c r="F194" s="398" t="s">
        <v>47</v>
      </c>
      <c r="G194" s="399"/>
      <c r="H194" s="400"/>
      <c r="I194" s="419">
        <f>I162</f>
        <v>0.25</v>
      </c>
      <c r="J194" s="420">
        <f>J162</f>
        <v>0.8999999999999999</v>
      </c>
      <c r="K194" s="420">
        <f>K162</f>
        <v>0.14</v>
      </c>
      <c r="L194" s="420">
        <f>L193</f>
        <v>2.2649999999999997</v>
      </c>
      <c r="M194" s="490">
        <f t="shared" si="3"/>
        <v>3.5549999999999997</v>
      </c>
      <c r="O194" s="315"/>
      <c r="P194" s="348"/>
    </row>
    <row r="195" spans="1:16" ht="12.75">
      <c r="A195" s="303" t="s">
        <v>99</v>
      </c>
      <c r="B195" s="306" t="s">
        <v>172</v>
      </c>
      <c r="C195" s="305" t="s">
        <v>12</v>
      </c>
      <c r="D195" s="367" t="s">
        <v>13</v>
      </c>
      <c r="E195" s="367" t="s">
        <v>87</v>
      </c>
      <c r="F195" s="368" t="s">
        <v>389</v>
      </c>
      <c r="G195" s="369" t="s">
        <v>390</v>
      </c>
      <c r="H195" s="369" t="s">
        <v>353</v>
      </c>
      <c r="I195" s="379"/>
      <c r="J195" s="371">
        <v>0.2</v>
      </c>
      <c r="K195" s="371"/>
      <c r="L195" s="371"/>
      <c r="M195" s="372">
        <f t="shared" si="3"/>
        <v>0.2</v>
      </c>
      <c r="O195" s="307"/>
      <c r="P195" s="345"/>
    </row>
    <row r="196" spans="1:16" ht="24.75" customHeight="1">
      <c r="A196" s="303" t="s">
        <v>99</v>
      </c>
      <c r="B196" s="304" t="s">
        <v>172</v>
      </c>
      <c r="C196" s="303" t="s">
        <v>12</v>
      </c>
      <c r="D196" s="367" t="s">
        <v>140</v>
      </c>
      <c r="E196" s="367" t="s">
        <v>14</v>
      </c>
      <c r="F196" s="368" t="s">
        <v>173</v>
      </c>
      <c r="G196" s="369" t="s">
        <v>521</v>
      </c>
      <c r="H196" s="369" t="s">
        <v>261</v>
      </c>
      <c r="I196" s="379">
        <v>0.2</v>
      </c>
      <c r="J196" s="371"/>
      <c r="K196" s="371"/>
      <c r="L196" s="371"/>
      <c r="M196" s="372">
        <f t="shared" si="3"/>
        <v>0.2</v>
      </c>
      <c r="O196" s="307"/>
      <c r="P196" s="345"/>
    </row>
    <row r="197" spans="1:16" ht="12.75">
      <c r="A197" s="303" t="s">
        <v>99</v>
      </c>
      <c r="B197" s="304" t="s">
        <v>172</v>
      </c>
      <c r="C197" s="303" t="s">
        <v>12</v>
      </c>
      <c r="D197" s="373" t="s">
        <v>140</v>
      </c>
      <c r="E197" s="401" t="s">
        <v>22</v>
      </c>
      <c r="F197" s="381" t="s">
        <v>631</v>
      </c>
      <c r="G197" s="369" t="s">
        <v>635</v>
      </c>
      <c r="H197" s="369" t="s">
        <v>353</v>
      </c>
      <c r="I197" s="379"/>
      <c r="J197" s="371">
        <v>0.05</v>
      </c>
      <c r="K197" s="371"/>
      <c r="L197" s="371"/>
      <c r="M197" s="372">
        <f>SUM(I197:L197)</f>
        <v>0.05</v>
      </c>
      <c r="O197" s="307"/>
      <c r="P197" s="345"/>
    </row>
    <row r="198" spans="1:16" ht="22.5" customHeight="1">
      <c r="A198" s="303" t="s">
        <v>99</v>
      </c>
      <c r="B198" s="304" t="s">
        <v>172</v>
      </c>
      <c r="C198" s="303" t="s">
        <v>12</v>
      </c>
      <c r="D198" s="373" t="s">
        <v>140</v>
      </c>
      <c r="E198" s="401" t="s">
        <v>87</v>
      </c>
      <c r="F198" s="368" t="s">
        <v>141</v>
      </c>
      <c r="G198" s="369" t="s">
        <v>286</v>
      </c>
      <c r="H198" s="369" t="s">
        <v>353</v>
      </c>
      <c r="I198" s="379"/>
      <c r="J198" s="371">
        <v>0.1</v>
      </c>
      <c r="K198" s="371"/>
      <c r="L198" s="371"/>
      <c r="M198" s="372">
        <f t="shared" si="3"/>
        <v>0.1</v>
      </c>
      <c r="O198" s="307"/>
      <c r="P198" s="345"/>
    </row>
    <row r="199" spans="1:16" ht="12.75">
      <c r="A199" s="303" t="s">
        <v>99</v>
      </c>
      <c r="B199" s="304" t="s">
        <v>172</v>
      </c>
      <c r="C199" s="303" t="s">
        <v>12</v>
      </c>
      <c r="D199" s="373" t="s">
        <v>140</v>
      </c>
      <c r="E199" s="396" t="s">
        <v>87</v>
      </c>
      <c r="F199" s="368" t="s">
        <v>327</v>
      </c>
      <c r="G199" s="369" t="s">
        <v>522</v>
      </c>
      <c r="H199" s="369" t="s">
        <v>353</v>
      </c>
      <c r="I199" s="379"/>
      <c r="J199" s="371">
        <v>0.05</v>
      </c>
      <c r="K199" s="371"/>
      <c r="L199" s="371"/>
      <c r="M199" s="372">
        <f t="shared" si="3"/>
        <v>0.05</v>
      </c>
      <c r="O199" s="307"/>
      <c r="P199" s="345"/>
    </row>
    <row r="200" spans="1:16" ht="12.75">
      <c r="A200" s="303" t="s">
        <v>99</v>
      </c>
      <c r="B200" s="304" t="s">
        <v>172</v>
      </c>
      <c r="C200" s="303" t="s">
        <v>12</v>
      </c>
      <c r="D200" s="367" t="s">
        <v>38</v>
      </c>
      <c r="E200" s="367" t="s">
        <v>27</v>
      </c>
      <c r="F200" s="368" t="s">
        <v>116</v>
      </c>
      <c r="G200" s="369" t="s">
        <v>422</v>
      </c>
      <c r="H200" s="369" t="s">
        <v>261</v>
      </c>
      <c r="I200" s="379">
        <v>0.4</v>
      </c>
      <c r="J200" s="371"/>
      <c r="K200" s="371"/>
      <c r="L200" s="371"/>
      <c r="M200" s="372">
        <f aca="true" t="shared" si="5" ref="M200:M257">SUM(I200:L200)</f>
        <v>0.4</v>
      </c>
      <c r="O200" s="307"/>
      <c r="P200" s="345"/>
    </row>
    <row r="201" spans="1:16" ht="12.75">
      <c r="A201" s="303" t="s">
        <v>99</v>
      </c>
      <c r="B201" s="304" t="s">
        <v>172</v>
      </c>
      <c r="C201" s="303" t="s">
        <v>12</v>
      </c>
      <c r="D201" s="373" t="s">
        <v>38</v>
      </c>
      <c r="E201" s="373" t="s">
        <v>27</v>
      </c>
      <c r="F201" s="368" t="s">
        <v>116</v>
      </c>
      <c r="G201" s="369" t="s">
        <v>420</v>
      </c>
      <c r="H201" s="369" t="s">
        <v>261</v>
      </c>
      <c r="I201" s="379">
        <v>0.2</v>
      </c>
      <c r="J201" s="371"/>
      <c r="K201" s="371"/>
      <c r="L201" s="371"/>
      <c r="M201" s="372">
        <f>SUM(I201:L201)</f>
        <v>0.2</v>
      </c>
      <c r="O201" s="307"/>
      <c r="P201" s="345"/>
    </row>
    <row r="202" spans="1:16" ht="24" customHeight="1">
      <c r="A202" s="303" t="s">
        <v>99</v>
      </c>
      <c r="B202" s="304" t="s">
        <v>172</v>
      </c>
      <c r="C202" s="303" t="s">
        <v>12</v>
      </c>
      <c r="D202" s="373" t="s">
        <v>38</v>
      </c>
      <c r="E202" s="373" t="s">
        <v>27</v>
      </c>
      <c r="F202" s="368" t="s">
        <v>116</v>
      </c>
      <c r="G202" s="369" t="s">
        <v>511</v>
      </c>
      <c r="H202" s="369" t="s">
        <v>261</v>
      </c>
      <c r="I202" s="379">
        <v>0.2</v>
      </c>
      <c r="J202" s="371"/>
      <c r="K202" s="371"/>
      <c r="L202" s="371"/>
      <c r="M202" s="372">
        <f>SUM(I202:L202)</f>
        <v>0.2</v>
      </c>
      <c r="O202" s="307"/>
      <c r="P202" s="345"/>
    </row>
    <row r="203" spans="1:16" ht="12.75">
      <c r="A203" s="303" t="s">
        <v>99</v>
      </c>
      <c r="B203" s="304" t="s">
        <v>172</v>
      </c>
      <c r="C203" s="303" t="s">
        <v>12</v>
      </c>
      <c r="D203" s="373" t="s">
        <v>38</v>
      </c>
      <c r="E203" s="367" t="s">
        <v>87</v>
      </c>
      <c r="F203" s="368" t="s">
        <v>297</v>
      </c>
      <c r="G203" s="369" t="s">
        <v>298</v>
      </c>
      <c r="H203" s="369" t="s">
        <v>353</v>
      </c>
      <c r="I203" s="379"/>
      <c r="J203" s="371">
        <v>0.1</v>
      </c>
      <c r="K203" s="371"/>
      <c r="L203" s="371"/>
      <c r="M203" s="372">
        <f t="shared" si="5"/>
        <v>0.1</v>
      </c>
      <c r="O203" s="307"/>
      <c r="P203" s="345"/>
    </row>
    <row r="204" spans="1:16" ht="12.75">
      <c r="A204" s="303" t="s">
        <v>99</v>
      </c>
      <c r="B204" s="304" t="s">
        <v>172</v>
      </c>
      <c r="C204" s="303" t="s">
        <v>12</v>
      </c>
      <c r="D204" s="373" t="s">
        <v>38</v>
      </c>
      <c r="E204" s="367" t="s">
        <v>87</v>
      </c>
      <c r="F204" s="368" t="s">
        <v>428</v>
      </c>
      <c r="G204" s="369" t="s">
        <v>429</v>
      </c>
      <c r="H204" s="369" t="s">
        <v>353</v>
      </c>
      <c r="I204" s="379"/>
      <c r="J204" s="371">
        <v>0.15</v>
      </c>
      <c r="K204" s="371"/>
      <c r="L204" s="371"/>
      <c r="M204" s="372">
        <f t="shared" si="5"/>
        <v>0.15</v>
      </c>
      <c r="O204" s="307"/>
      <c r="P204" s="345"/>
    </row>
    <row r="205" spans="1:16" ht="12.75">
      <c r="A205" s="303" t="s">
        <v>99</v>
      </c>
      <c r="B205" s="304" t="s">
        <v>172</v>
      </c>
      <c r="C205" s="311" t="s">
        <v>12</v>
      </c>
      <c r="D205" s="389" t="s">
        <v>46</v>
      </c>
      <c r="E205" s="389" t="s">
        <v>47</v>
      </c>
      <c r="F205" s="389" t="s">
        <v>47</v>
      </c>
      <c r="G205" s="390"/>
      <c r="H205" s="391"/>
      <c r="I205" s="392">
        <f>SUM(I195:I204)</f>
        <v>1</v>
      </c>
      <c r="J205" s="393">
        <f>SUM(J195:J204)</f>
        <v>0.65</v>
      </c>
      <c r="K205" s="393">
        <f>SUM(K195:K204)</f>
        <v>0</v>
      </c>
      <c r="L205" s="393"/>
      <c r="M205" s="394">
        <f t="shared" si="5"/>
        <v>1.65</v>
      </c>
      <c r="O205" s="313"/>
      <c r="P205" s="347"/>
    </row>
    <row r="206" spans="1:16" ht="12.75">
      <c r="A206" s="303" t="s">
        <v>99</v>
      </c>
      <c r="B206" s="304" t="s">
        <v>172</v>
      </c>
      <c r="C206" s="305" t="s">
        <v>48</v>
      </c>
      <c r="D206" s="367" t="s">
        <v>49</v>
      </c>
      <c r="E206" s="367" t="s">
        <v>87</v>
      </c>
      <c r="F206" s="368" t="s">
        <v>666</v>
      </c>
      <c r="G206" s="369" t="s">
        <v>176</v>
      </c>
      <c r="H206" s="381" t="s">
        <v>493</v>
      </c>
      <c r="I206" s="379"/>
      <c r="J206" s="371"/>
      <c r="K206" s="371"/>
      <c r="L206" s="371">
        <v>0.2</v>
      </c>
      <c r="M206" s="372">
        <f t="shared" si="5"/>
        <v>0.2</v>
      </c>
      <c r="O206" s="307"/>
      <c r="P206" s="345"/>
    </row>
    <row r="207" spans="1:16" ht="12.75">
      <c r="A207" s="303" t="s">
        <v>99</v>
      </c>
      <c r="B207" s="304" t="s">
        <v>172</v>
      </c>
      <c r="C207" s="311" t="s">
        <v>48</v>
      </c>
      <c r="D207" s="389" t="s">
        <v>70</v>
      </c>
      <c r="E207" s="389" t="s">
        <v>47</v>
      </c>
      <c r="F207" s="389" t="s">
        <v>47</v>
      </c>
      <c r="G207" s="390"/>
      <c r="H207" s="391"/>
      <c r="I207" s="392"/>
      <c r="J207" s="393"/>
      <c r="K207" s="393"/>
      <c r="L207" s="393">
        <f>SUM(L206:L206)</f>
        <v>0.2</v>
      </c>
      <c r="M207" s="394">
        <f t="shared" si="5"/>
        <v>0.2</v>
      </c>
      <c r="O207" s="313"/>
      <c r="P207" s="347"/>
    </row>
    <row r="208" spans="1:16" ht="12.75">
      <c r="A208" s="303" t="s">
        <v>99</v>
      </c>
      <c r="B208" s="493" t="s">
        <v>172</v>
      </c>
      <c r="C208" s="314" t="s">
        <v>71</v>
      </c>
      <c r="D208" s="398" t="s">
        <v>47</v>
      </c>
      <c r="E208" s="398" t="s">
        <v>47</v>
      </c>
      <c r="F208" s="398" t="s">
        <v>47</v>
      </c>
      <c r="G208" s="399"/>
      <c r="H208" s="400"/>
      <c r="I208" s="419">
        <f>I205</f>
        <v>1</v>
      </c>
      <c r="J208" s="420">
        <f>J205</f>
        <v>0.65</v>
      </c>
      <c r="K208" s="420">
        <f>K205</f>
        <v>0</v>
      </c>
      <c r="L208" s="420">
        <f>L207</f>
        <v>0.2</v>
      </c>
      <c r="M208" s="490">
        <f t="shared" si="5"/>
        <v>1.8499999999999999</v>
      </c>
      <c r="O208" s="315"/>
      <c r="P208" s="348"/>
    </row>
    <row r="209" spans="1:16" ht="12.75">
      <c r="A209" s="303" t="s">
        <v>99</v>
      </c>
      <c r="B209" s="306" t="s">
        <v>177</v>
      </c>
      <c r="C209" s="305" t="s">
        <v>12</v>
      </c>
      <c r="D209" s="367" t="s">
        <v>30</v>
      </c>
      <c r="E209" s="367" t="s">
        <v>27</v>
      </c>
      <c r="F209" s="368" t="s">
        <v>373</v>
      </c>
      <c r="G209" s="369" t="s">
        <v>178</v>
      </c>
      <c r="H209" s="369" t="s">
        <v>261</v>
      </c>
      <c r="I209" s="379">
        <v>1</v>
      </c>
      <c r="J209" s="371"/>
      <c r="K209" s="371"/>
      <c r="L209" s="371"/>
      <c r="M209" s="372">
        <f t="shared" si="5"/>
        <v>1</v>
      </c>
      <c r="O209" s="307"/>
      <c r="P209" s="345"/>
    </row>
    <row r="210" spans="1:16" ht="12.75">
      <c r="A210" s="303" t="s">
        <v>99</v>
      </c>
      <c r="B210" s="304" t="s">
        <v>177</v>
      </c>
      <c r="C210" s="311" t="s">
        <v>12</v>
      </c>
      <c r="D210" s="389" t="s">
        <v>46</v>
      </c>
      <c r="E210" s="389" t="s">
        <v>47</v>
      </c>
      <c r="F210" s="389" t="s">
        <v>47</v>
      </c>
      <c r="G210" s="390"/>
      <c r="H210" s="391"/>
      <c r="I210" s="392">
        <f>SUM(I209:I209)</f>
        <v>1</v>
      </c>
      <c r="J210" s="393">
        <f>SUM(J209:J209)</f>
        <v>0</v>
      </c>
      <c r="K210" s="393">
        <f>SUM(K209:K209)</f>
        <v>0</v>
      </c>
      <c r="L210" s="393"/>
      <c r="M210" s="394">
        <f t="shared" si="5"/>
        <v>1</v>
      </c>
      <c r="O210" s="313"/>
      <c r="P210" s="347"/>
    </row>
    <row r="211" spans="1:16" ht="12.75">
      <c r="A211" s="303" t="s">
        <v>99</v>
      </c>
      <c r="B211" s="493" t="s">
        <v>177</v>
      </c>
      <c r="C211" s="314" t="s">
        <v>71</v>
      </c>
      <c r="D211" s="398" t="s">
        <v>47</v>
      </c>
      <c r="E211" s="398" t="s">
        <v>47</v>
      </c>
      <c r="F211" s="398" t="s">
        <v>47</v>
      </c>
      <c r="G211" s="399"/>
      <c r="H211" s="400"/>
      <c r="I211" s="419">
        <f>I210</f>
        <v>1</v>
      </c>
      <c r="J211" s="420">
        <f>J210</f>
        <v>0</v>
      </c>
      <c r="K211" s="420">
        <f>K210</f>
        <v>0</v>
      </c>
      <c r="L211" s="420">
        <f>L210</f>
        <v>0</v>
      </c>
      <c r="M211" s="490">
        <f t="shared" si="5"/>
        <v>1</v>
      </c>
      <c r="O211" s="315"/>
      <c r="P211" s="348"/>
    </row>
    <row r="212" spans="1:16" ht="12.75">
      <c r="A212" s="303" t="s">
        <v>99</v>
      </c>
      <c r="B212" s="323" t="s">
        <v>107</v>
      </c>
      <c r="C212" s="303" t="s">
        <v>12</v>
      </c>
      <c r="D212" s="382" t="s">
        <v>38</v>
      </c>
      <c r="E212" s="382" t="s">
        <v>87</v>
      </c>
      <c r="F212" s="368" t="s">
        <v>426</v>
      </c>
      <c r="G212" s="369" t="s">
        <v>427</v>
      </c>
      <c r="H212" s="369" t="s">
        <v>353</v>
      </c>
      <c r="I212" s="379"/>
      <c r="J212" s="371">
        <v>0.15</v>
      </c>
      <c r="K212" s="371"/>
      <c r="L212" s="371"/>
      <c r="M212" s="372">
        <f t="shared" si="5"/>
        <v>0.15</v>
      </c>
      <c r="O212" s="307"/>
      <c r="P212" s="345"/>
    </row>
    <row r="213" spans="1:16" ht="12.75">
      <c r="A213" s="303" t="s">
        <v>99</v>
      </c>
      <c r="B213" s="323" t="s">
        <v>107</v>
      </c>
      <c r="C213" s="311" t="s">
        <v>12</v>
      </c>
      <c r="D213" s="389" t="s">
        <v>46</v>
      </c>
      <c r="E213" s="389" t="s">
        <v>47</v>
      </c>
      <c r="F213" s="389" t="s">
        <v>47</v>
      </c>
      <c r="G213" s="390"/>
      <c r="H213" s="391"/>
      <c r="I213" s="393">
        <f>SUM(I212:I212)</f>
        <v>0</v>
      </c>
      <c r="J213" s="393">
        <f>SUM(J212:J212)</f>
        <v>0.15</v>
      </c>
      <c r="K213" s="393">
        <f>SUM(K212:K212)</f>
        <v>0</v>
      </c>
      <c r="L213" s="393">
        <f>SUM(L212:L212)</f>
        <v>0</v>
      </c>
      <c r="M213" s="393">
        <f t="shared" si="5"/>
        <v>0.15</v>
      </c>
      <c r="O213" s="312"/>
      <c r="P213" s="351"/>
    </row>
    <row r="214" spans="1:16" ht="12.75">
      <c r="A214" s="303" t="s">
        <v>99</v>
      </c>
      <c r="B214" s="324" t="s">
        <v>107</v>
      </c>
      <c r="C214" s="316" t="s">
        <v>48</v>
      </c>
      <c r="D214" s="425" t="s">
        <v>65</v>
      </c>
      <c r="E214" s="401" t="s">
        <v>87</v>
      </c>
      <c r="F214" s="368" t="s">
        <v>108</v>
      </c>
      <c r="G214" s="369" t="s">
        <v>109</v>
      </c>
      <c r="H214" s="381" t="s">
        <v>493</v>
      </c>
      <c r="I214" s="379"/>
      <c r="J214" s="371"/>
      <c r="K214" s="371"/>
      <c r="L214" s="339">
        <v>0.1</v>
      </c>
      <c r="M214" s="340">
        <f t="shared" si="5"/>
        <v>0.1</v>
      </c>
      <c r="O214" s="307"/>
      <c r="P214" s="345"/>
    </row>
    <row r="215" spans="1:16" ht="12.75">
      <c r="A215" s="303" t="s">
        <v>99</v>
      </c>
      <c r="B215" s="323" t="s">
        <v>107</v>
      </c>
      <c r="C215" s="325" t="s">
        <v>48</v>
      </c>
      <c r="D215" s="380" t="s">
        <v>65</v>
      </c>
      <c r="E215" s="403" t="s">
        <v>87</v>
      </c>
      <c r="F215" s="368" t="s">
        <v>336</v>
      </c>
      <c r="G215" s="369" t="s">
        <v>109</v>
      </c>
      <c r="H215" s="381" t="s">
        <v>493</v>
      </c>
      <c r="I215" s="379"/>
      <c r="J215" s="371"/>
      <c r="K215" s="371"/>
      <c r="L215" s="371">
        <v>0.5</v>
      </c>
      <c r="M215" s="372">
        <f t="shared" si="5"/>
        <v>0.5</v>
      </c>
      <c r="O215" s="307"/>
      <c r="P215" s="345"/>
    </row>
    <row r="216" spans="1:16" ht="12.75">
      <c r="A216" s="303" t="s">
        <v>99</v>
      </c>
      <c r="B216" s="326" t="s">
        <v>107</v>
      </c>
      <c r="C216" s="327" t="s">
        <v>48</v>
      </c>
      <c r="D216" s="426" t="s">
        <v>65</v>
      </c>
      <c r="E216" s="396" t="s">
        <v>87</v>
      </c>
      <c r="F216" s="368" t="s">
        <v>335</v>
      </c>
      <c r="G216" s="369" t="s">
        <v>109</v>
      </c>
      <c r="H216" s="381" t="s">
        <v>493</v>
      </c>
      <c r="I216" s="379"/>
      <c r="J216" s="371"/>
      <c r="K216" s="371"/>
      <c r="L216" s="371">
        <v>0.5</v>
      </c>
      <c r="M216" s="372">
        <f t="shared" si="5"/>
        <v>0.5</v>
      </c>
      <c r="O216" s="307"/>
      <c r="P216" s="345"/>
    </row>
    <row r="217" spans="1:16" ht="12.75">
      <c r="A217" s="303" t="s">
        <v>99</v>
      </c>
      <c r="B217" s="304" t="s">
        <v>107</v>
      </c>
      <c r="C217" s="311" t="s">
        <v>48</v>
      </c>
      <c r="D217" s="389" t="s">
        <v>70</v>
      </c>
      <c r="E217" s="389" t="s">
        <v>47</v>
      </c>
      <c r="F217" s="389" t="s">
        <v>47</v>
      </c>
      <c r="G217" s="390"/>
      <c r="H217" s="391"/>
      <c r="I217" s="392"/>
      <c r="J217" s="393"/>
      <c r="K217" s="393"/>
      <c r="L217" s="393">
        <f>SUM(L214:L216)</f>
        <v>1.1</v>
      </c>
      <c r="M217" s="394">
        <f t="shared" si="5"/>
        <v>1.1</v>
      </c>
      <c r="O217" s="313"/>
      <c r="P217" s="347"/>
    </row>
    <row r="218" spans="1:16" ht="12.75">
      <c r="A218" s="303" t="s">
        <v>99</v>
      </c>
      <c r="B218" s="493" t="s">
        <v>107</v>
      </c>
      <c r="C218" s="314" t="s">
        <v>71</v>
      </c>
      <c r="D218" s="398" t="s">
        <v>47</v>
      </c>
      <c r="E218" s="398" t="s">
        <v>47</v>
      </c>
      <c r="F218" s="398" t="s">
        <v>47</v>
      </c>
      <c r="G218" s="399"/>
      <c r="H218" s="400"/>
      <c r="I218" s="420">
        <f>I213</f>
        <v>0</v>
      </c>
      <c r="J218" s="420">
        <f>J213</f>
        <v>0.15</v>
      </c>
      <c r="K218" s="420">
        <f>K213</f>
        <v>0</v>
      </c>
      <c r="L218" s="420">
        <f>L217</f>
        <v>1.1</v>
      </c>
      <c r="M218" s="490">
        <f t="shared" si="5"/>
        <v>1.25</v>
      </c>
      <c r="O218" s="315"/>
      <c r="P218" s="348"/>
    </row>
    <row r="219" spans="1:16" ht="19.5" customHeight="1">
      <c r="A219" s="319" t="s">
        <v>99</v>
      </c>
      <c r="B219" s="494" t="s">
        <v>98</v>
      </c>
      <c r="C219" s="320" t="s">
        <v>47</v>
      </c>
      <c r="D219" s="412" t="s">
        <v>47</v>
      </c>
      <c r="E219" s="412" t="s">
        <v>47</v>
      </c>
      <c r="F219" s="412" t="s">
        <v>47</v>
      </c>
      <c r="G219" s="413"/>
      <c r="H219" s="414"/>
      <c r="I219" s="415">
        <f>SUMIF($C$98:$C$218,"WBS L3 Total",I$98:I$218)</f>
        <v>12.1</v>
      </c>
      <c r="J219" s="416">
        <f>SUMIF($C$98:$C$218,"WBS L3 Total",J$98:J$218)</f>
        <v>2.025</v>
      </c>
      <c r="K219" s="416">
        <f>SUMIF($C$98:$C$218,"WBS L3 Total",K$98:K$218)</f>
        <v>0.6900000000000001</v>
      </c>
      <c r="L219" s="416">
        <f>SUMIF($C$98:$C$218,"WBS L3 Total",L$98:L$218)</f>
        <v>4.765000000000001</v>
      </c>
      <c r="M219" s="417">
        <f t="shared" si="5"/>
        <v>19.58</v>
      </c>
      <c r="N219" s="341"/>
      <c r="O219" s="321"/>
      <c r="P219" s="350"/>
    </row>
    <row r="220" spans="1:16" ht="15.75" customHeight="1">
      <c r="A220" s="303" t="s">
        <v>179</v>
      </c>
      <c r="B220" s="304" t="s">
        <v>180</v>
      </c>
      <c r="C220" s="303" t="s">
        <v>12</v>
      </c>
      <c r="D220" s="373" t="s">
        <v>33</v>
      </c>
      <c r="E220" s="422" t="s">
        <v>87</v>
      </c>
      <c r="F220" s="368" t="s">
        <v>269</v>
      </c>
      <c r="G220" s="369" t="s">
        <v>181</v>
      </c>
      <c r="H220" s="369" t="s">
        <v>353</v>
      </c>
      <c r="I220" s="379"/>
      <c r="J220" s="339">
        <v>0.125</v>
      </c>
      <c r="K220" s="371"/>
      <c r="L220" s="371"/>
      <c r="M220" s="340">
        <f t="shared" si="5"/>
        <v>0.125</v>
      </c>
      <c r="O220" s="307"/>
      <c r="P220" s="345"/>
    </row>
    <row r="221" spans="1:16" ht="25.5">
      <c r="A221" s="303" t="s">
        <v>179</v>
      </c>
      <c r="B221" s="304" t="s">
        <v>180</v>
      </c>
      <c r="C221" s="303" t="s">
        <v>12</v>
      </c>
      <c r="D221" s="373" t="s">
        <v>33</v>
      </c>
      <c r="E221" s="373" t="s">
        <v>112</v>
      </c>
      <c r="F221" s="368" t="s">
        <v>437</v>
      </c>
      <c r="G221" s="369" t="s">
        <v>438</v>
      </c>
      <c r="H221" s="369" t="s">
        <v>261</v>
      </c>
      <c r="I221" s="379">
        <v>0.5</v>
      </c>
      <c r="J221" s="371"/>
      <c r="K221" s="371"/>
      <c r="L221" s="371"/>
      <c r="M221" s="372">
        <f t="shared" si="5"/>
        <v>0.5</v>
      </c>
      <c r="O221" s="307"/>
      <c r="P221" s="345"/>
    </row>
    <row r="222" spans="1:16" ht="25.5">
      <c r="A222" s="303" t="s">
        <v>179</v>
      </c>
      <c r="B222" s="304" t="s">
        <v>180</v>
      </c>
      <c r="C222" s="303" t="s">
        <v>12</v>
      </c>
      <c r="D222" s="373" t="s">
        <v>33</v>
      </c>
      <c r="E222" s="373" t="s">
        <v>112</v>
      </c>
      <c r="F222" s="368" t="s">
        <v>440</v>
      </c>
      <c r="G222" s="369" t="s">
        <v>438</v>
      </c>
      <c r="H222" s="369" t="s">
        <v>261</v>
      </c>
      <c r="I222" s="379">
        <v>1</v>
      </c>
      <c r="J222" s="371"/>
      <c r="K222" s="371"/>
      <c r="L222" s="371"/>
      <c r="M222" s="372">
        <f t="shared" si="5"/>
        <v>1</v>
      </c>
      <c r="O222" s="307"/>
      <c r="P222" s="345"/>
    </row>
    <row r="223" spans="1:16" ht="17.25" customHeight="1">
      <c r="A223" s="303" t="s">
        <v>179</v>
      </c>
      <c r="B223" s="304" t="s">
        <v>180</v>
      </c>
      <c r="C223" s="303" t="s">
        <v>12</v>
      </c>
      <c r="D223" s="373" t="s">
        <v>33</v>
      </c>
      <c r="E223" s="373" t="s">
        <v>112</v>
      </c>
      <c r="F223" s="368" t="s">
        <v>442</v>
      </c>
      <c r="G223" s="369" t="s">
        <v>441</v>
      </c>
      <c r="H223" s="369" t="s">
        <v>261</v>
      </c>
      <c r="I223" s="379">
        <v>0.5</v>
      </c>
      <c r="J223" s="371"/>
      <c r="K223" s="371"/>
      <c r="L223" s="371"/>
      <c r="M223" s="372">
        <f t="shared" si="5"/>
        <v>0.5</v>
      </c>
      <c r="O223" s="307"/>
      <c r="P223" s="345"/>
    </row>
    <row r="224" spans="1:16" ht="15.75" customHeight="1">
      <c r="A224" s="303" t="s">
        <v>179</v>
      </c>
      <c r="B224" s="304" t="s">
        <v>180</v>
      </c>
      <c r="C224" s="303" t="s">
        <v>12</v>
      </c>
      <c r="D224" s="373" t="s">
        <v>33</v>
      </c>
      <c r="E224" s="373" t="s">
        <v>87</v>
      </c>
      <c r="F224" s="368" t="s">
        <v>448</v>
      </c>
      <c r="G224" s="338" t="s">
        <v>76</v>
      </c>
      <c r="H224" s="369" t="s">
        <v>353</v>
      </c>
      <c r="I224" s="379"/>
      <c r="J224" s="371">
        <v>0.25</v>
      </c>
      <c r="K224" s="371"/>
      <c r="L224" s="371"/>
      <c r="M224" s="372">
        <f t="shared" si="5"/>
        <v>0.25</v>
      </c>
      <c r="O224" s="307"/>
      <c r="P224" s="345"/>
    </row>
    <row r="225" spans="1:16" ht="38.25">
      <c r="A225" s="303" t="s">
        <v>179</v>
      </c>
      <c r="B225" s="304" t="s">
        <v>180</v>
      </c>
      <c r="C225" s="303" t="s">
        <v>12</v>
      </c>
      <c r="D225" s="367" t="s">
        <v>38</v>
      </c>
      <c r="E225" s="367" t="s">
        <v>518</v>
      </c>
      <c r="F225" s="381" t="s">
        <v>182</v>
      </c>
      <c r="G225" s="369" t="s">
        <v>554</v>
      </c>
      <c r="H225" s="369" t="s">
        <v>261</v>
      </c>
      <c r="I225" s="379">
        <v>0.8</v>
      </c>
      <c r="J225" s="371"/>
      <c r="K225" s="371"/>
      <c r="L225" s="371"/>
      <c r="M225" s="372">
        <f t="shared" si="5"/>
        <v>0.8</v>
      </c>
      <c r="O225" s="307"/>
      <c r="P225" s="345"/>
    </row>
    <row r="226" spans="1:16" ht="25.5">
      <c r="A226" s="303" t="s">
        <v>179</v>
      </c>
      <c r="B226" s="304" t="s">
        <v>180</v>
      </c>
      <c r="C226" s="303" t="s">
        <v>12</v>
      </c>
      <c r="D226" s="367" t="s">
        <v>38</v>
      </c>
      <c r="E226" s="367" t="s">
        <v>112</v>
      </c>
      <c r="F226" s="458" t="s">
        <v>729</v>
      </c>
      <c r="G226" s="369" t="s">
        <v>505</v>
      </c>
      <c r="H226" s="369" t="s">
        <v>261</v>
      </c>
      <c r="I226" s="379">
        <v>0.75</v>
      </c>
      <c r="J226" s="371"/>
      <c r="K226" s="371"/>
      <c r="L226" s="371"/>
      <c r="M226" s="372">
        <f t="shared" si="5"/>
        <v>0.75</v>
      </c>
      <c r="O226" s="307"/>
      <c r="P226" s="345"/>
    </row>
    <row r="227" spans="1:16" ht="17.25" customHeight="1">
      <c r="A227" s="303" t="s">
        <v>179</v>
      </c>
      <c r="B227" s="304" t="s">
        <v>180</v>
      </c>
      <c r="C227" s="303" t="s">
        <v>12</v>
      </c>
      <c r="D227" s="367" t="s">
        <v>38</v>
      </c>
      <c r="E227" s="367" t="s">
        <v>112</v>
      </c>
      <c r="F227" s="479" t="s">
        <v>729</v>
      </c>
      <c r="G227" s="369" t="s">
        <v>519</v>
      </c>
      <c r="H227" s="369" t="s">
        <v>261</v>
      </c>
      <c r="I227" s="379">
        <v>0.25</v>
      </c>
      <c r="J227" s="371"/>
      <c r="K227" s="371"/>
      <c r="L227" s="371"/>
      <c r="M227" s="372">
        <f>SUM(I227:L227)</f>
        <v>0.25</v>
      </c>
      <c r="O227" s="307"/>
      <c r="P227" s="345"/>
    </row>
    <row r="228" spans="1:16" ht="17.25" customHeight="1">
      <c r="A228" s="303" t="s">
        <v>179</v>
      </c>
      <c r="B228" s="304" t="s">
        <v>180</v>
      </c>
      <c r="C228" s="303" t="s">
        <v>12</v>
      </c>
      <c r="D228" s="373" t="s">
        <v>38</v>
      </c>
      <c r="E228" s="373" t="s">
        <v>518</v>
      </c>
      <c r="F228" s="368" t="s">
        <v>183</v>
      </c>
      <c r="G228" s="369" t="s">
        <v>184</v>
      </c>
      <c r="H228" s="369" t="s">
        <v>261</v>
      </c>
      <c r="I228" s="379">
        <v>0.2</v>
      </c>
      <c r="J228" s="371"/>
      <c r="K228" s="371"/>
      <c r="L228" s="371"/>
      <c r="M228" s="372">
        <f t="shared" si="5"/>
        <v>0.2</v>
      </c>
      <c r="O228" s="307"/>
      <c r="P228" s="345"/>
    </row>
    <row r="229" spans="1:16" ht="12.75">
      <c r="A229" s="303" t="s">
        <v>179</v>
      </c>
      <c r="B229" s="304" t="s">
        <v>180</v>
      </c>
      <c r="C229" s="311" t="s">
        <v>12</v>
      </c>
      <c r="D229" s="389" t="s">
        <v>46</v>
      </c>
      <c r="E229" s="389" t="s">
        <v>47</v>
      </c>
      <c r="F229" s="389" t="s">
        <v>47</v>
      </c>
      <c r="G229" s="390"/>
      <c r="H229" s="391"/>
      <c r="I229" s="392">
        <f>SUM(I220:I228)</f>
        <v>4</v>
      </c>
      <c r="J229" s="393">
        <f>SUM(J220:J228)</f>
        <v>0.375</v>
      </c>
      <c r="K229" s="393">
        <f>SUM(K220:K228)</f>
        <v>0</v>
      </c>
      <c r="L229" s="393"/>
      <c r="M229" s="394">
        <f t="shared" si="5"/>
        <v>4.375</v>
      </c>
      <c r="O229" s="313"/>
      <c r="P229" s="347"/>
    </row>
    <row r="230" spans="1:16" ht="15" customHeight="1">
      <c r="A230" s="303" t="s">
        <v>179</v>
      </c>
      <c r="B230" s="304" t="s">
        <v>180</v>
      </c>
      <c r="C230" s="305" t="s">
        <v>48</v>
      </c>
      <c r="D230" s="367" t="s">
        <v>59</v>
      </c>
      <c r="E230" s="367" t="s">
        <v>27</v>
      </c>
      <c r="F230" s="368" t="s">
        <v>379</v>
      </c>
      <c r="G230" s="381" t="s">
        <v>185</v>
      </c>
      <c r="H230" s="381" t="s">
        <v>493</v>
      </c>
      <c r="I230" s="379"/>
      <c r="J230" s="371"/>
      <c r="K230" s="371"/>
      <c r="L230" s="371">
        <v>0.1</v>
      </c>
      <c r="M230" s="372">
        <f t="shared" si="5"/>
        <v>0.1</v>
      </c>
      <c r="O230" s="307"/>
      <c r="P230" s="345"/>
    </row>
    <row r="231" spans="1:16" ht="12.75">
      <c r="A231" s="303" t="s">
        <v>179</v>
      </c>
      <c r="B231" s="304" t="s">
        <v>180</v>
      </c>
      <c r="C231" s="311" t="s">
        <v>48</v>
      </c>
      <c r="D231" s="389" t="s">
        <v>70</v>
      </c>
      <c r="E231" s="389" t="s">
        <v>47</v>
      </c>
      <c r="F231" s="389" t="s">
        <v>47</v>
      </c>
      <c r="G231" s="390"/>
      <c r="H231" s="391"/>
      <c r="I231" s="392"/>
      <c r="J231" s="393"/>
      <c r="K231" s="393"/>
      <c r="L231" s="393">
        <f>SUM(L230:L230)</f>
        <v>0.1</v>
      </c>
      <c r="M231" s="394">
        <f t="shared" si="5"/>
        <v>0.1</v>
      </c>
      <c r="O231" s="313"/>
      <c r="P231" s="347"/>
    </row>
    <row r="232" spans="1:16" ht="12.75">
      <c r="A232" s="303" t="s">
        <v>179</v>
      </c>
      <c r="B232" s="493" t="s">
        <v>180</v>
      </c>
      <c r="C232" s="314" t="s">
        <v>71</v>
      </c>
      <c r="D232" s="398" t="s">
        <v>47</v>
      </c>
      <c r="E232" s="398" t="s">
        <v>47</v>
      </c>
      <c r="F232" s="398" t="s">
        <v>47</v>
      </c>
      <c r="G232" s="399"/>
      <c r="H232" s="400"/>
      <c r="I232" s="419">
        <f>I231+I229</f>
        <v>4</v>
      </c>
      <c r="J232" s="420">
        <f>J231+J229</f>
        <v>0.375</v>
      </c>
      <c r="K232" s="420">
        <f>K231+K229</f>
        <v>0</v>
      </c>
      <c r="L232" s="420">
        <f>L231+L229</f>
        <v>0.1</v>
      </c>
      <c r="M232" s="490">
        <f t="shared" si="5"/>
        <v>4.475</v>
      </c>
      <c r="O232" s="315"/>
      <c r="P232" s="348"/>
    </row>
    <row r="233" spans="1:16" ht="54" customHeight="1">
      <c r="A233" s="303" t="s">
        <v>179</v>
      </c>
      <c r="B233" s="304" t="s">
        <v>186</v>
      </c>
      <c r="C233" s="303" t="s">
        <v>12</v>
      </c>
      <c r="D233" s="373" t="s">
        <v>38</v>
      </c>
      <c r="E233" s="367" t="s">
        <v>518</v>
      </c>
      <c r="F233" s="368" t="s">
        <v>183</v>
      </c>
      <c r="G233" s="369" t="s">
        <v>324</v>
      </c>
      <c r="H233" s="369" t="s">
        <v>261</v>
      </c>
      <c r="I233" s="379">
        <v>0.2</v>
      </c>
      <c r="J233" s="371"/>
      <c r="K233" s="371"/>
      <c r="L233" s="371"/>
      <c r="M233" s="372">
        <f t="shared" si="5"/>
        <v>0.2</v>
      </c>
      <c r="O233" s="307"/>
      <c r="P233" s="345"/>
    </row>
    <row r="234" spans="1:16" ht="25.5">
      <c r="A234" s="303" t="s">
        <v>179</v>
      </c>
      <c r="B234" s="304" t="s">
        <v>186</v>
      </c>
      <c r="C234" s="303" t="s">
        <v>12</v>
      </c>
      <c r="D234" s="373" t="s">
        <v>38</v>
      </c>
      <c r="E234" s="368" t="s">
        <v>516</v>
      </c>
      <c r="F234" s="368" t="s">
        <v>187</v>
      </c>
      <c r="G234" s="369" t="s">
        <v>188</v>
      </c>
      <c r="H234" s="369" t="s">
        <v>261</v>
      </c>
      <c r="I234" s="379">
        <v>1</v>
      </c>
      <c r="J234" s="371"/>
      <c r="K234" s="371"/>
      <c r="L234" s="371"/>
      <c r="M234" s="372">
        <f t="shared" si="5"/>
        <v>1</v>
      </c>
      <c r="O234" s="307"/>
      <c r="P234" s="345"/>
    </row>
    <row r="235" spans="1:16" ht="25.5">
      <c r="A235" s="303" t="s">
        <v>179</v>
      </c>
      <c r="B235" s="330" t="s">
        <v>186</v>
      </c>
      <c r="C235" s="303" t="s">
        <v>12</v>
      </c>
      <c r="D235" s="373" t="s">
        <v>38</v>
      </c>
      <c r="E235" s="367" t="s">
        <v>516</v>
      </c>
      <c r="F235" s="368" t="s">
        <v>302</v>
      </c>
      <c r="G235" s="369" t="s">
        <v>188</v>
      </c>
      <c r="H235" s="369" t="s">
        <v>261</v>
      </c>
      <c r="I235" s="379">
        <v>0.75</v>
      </c>
      <c r="J235" s="371"/>
      <c r="K235" s="371"/>
      <c r="L235" s="371"/>
      <c r="M235" s="372">
        <f t="shared" si="5"/>
        <v>0.75</v>
      </c>
      <c r="O235" s="307"/>
      <c r="P235" s="345"/>
    </row>
    <row r="236" spans="1:16" ht="76.5">
      <c r="A236" s="303" t="s">
        <v>179</v>
      </c>
      <c r="B236" s="304" t="s">
        <v>186</v>
      </c>
      <c r="C236" s="303" t="s">
        <v>12</v>
      </c>
      <c r="D236" s="373" t="s">
        <v>38</v>
      </c>
      <c r="E236" s="373" t="s">
        <v>112</v>
      </c>
      <c r="F236" s="368" t="s">
        <v>189</v>
      </c>
      <c r="G236" s="369" t="s">
        <v>321</v>
      </c>
      <c r="H236" s="369" t="s">
        <v>261</v>
      </c>
      <c r="I236" s="379">
        <v>0.5</v>
      </c>
      <c r="J236" s="371"/>
      <c r="K236" s="371"/>
      <c r="L236" s="371"/>
      <c r="M236" s="372">
        <f t="shared" si="5"/>
        <v>0.5</v>
      </c>
      <c r="O236" s="307"/>
      <c r="P236" s="345"/>
    </row>
    <row r="237" spans="1:16" ht="12.75">
      <c r="A237" s="303" t="s">
        <v>179</v>
      </c>
      <c r="B237" s="304" t="s">
        <v>186</v>
      </c>
      <c r="C237" s="311" t="s">
        <v>12</v>
      </c>
      <c r="D237" s="389" t="s">
        <v>46</v>
      </c>
      <c r="E237" s="389" t="s">
        <v>47</v>
      </c>
      <c r="F237" s="389" t="s">
        <v>47</v>
      </c>
      <c r="G237" s="390"/>
      <c r="H237" s="391"/>
      <c r="I237" s="392">
        <f>SUM(I233:I236)</f>
        <v>2.45</v>
      </c>
      <c r="J237" s="393">
        <f>SUM(J233:J236)</f>
        <v>0</v>
      </c>
      <c r="K237" s="393">
        <f>SUM(K233:K236)</f>
        <v>0</v>
      </c>
      <c r="L237" s="393"/>
      <c r="M237" s="394">
        <f t="shared" si="5"/>
        <v>2.45</v>
      </c>
      <c r="O237" s="313"/>
      <c r="P237" s="347"/>
    </row>
    <row r="238" spans="1:16" ht="12.75">
      <c r="A238" s="303" t="s">
        <v>179</v>
      </c>
      <c r="B238" s="304" t="s">
        <v>186</v>
      </c>
      <c r="C238" s="303" t="s">
        <v>48</v>
      </c>
      <c r="D238" s="373" t="s">
        <v>49</v>
      </c>
      <c r="E238" s="373" t="s">
        <v>87</v>
      </c>
      <c r="F238" s="368" t="s">
        <v>666</v>
      </c>
      <c r="G238" s="369" t="s">
        <v>665</v>
      </c>
      <c r="H238" s="381" t="s">
        <v>493</v>
      </c>
      <c r="I238" s="379"/>
      <c r="J238" s="371"/>
      <c r="K238" s="371"/>
      <c r="L238" s="371">
        <v>0.1</v>
      </c>
      <c r="M238" s="372">
        <f t="shared" si="5"/>
        <v>0.1</v>
      </c>
      <c r="O238" s="307"/>
      <c r="P238" s="345"/>
    </row>
    <row r="239" spans="1:16" ht="12.75">
      <c r="A239" s="303" t="s">
        <v>179</v>
      </c>
      <c r="B239" s="304" t="s">
        <v>186</v>
      </c>
      <c r="C239" s="311" t="s">
        <v>48</v>
      </c>
      <c r="D239" s="389" t="s">
        <v>70</v>
      </c>
      <c r="E239" s="389" t="s">
        <v>47</v>
      </c>
      <c r="F239" s="389" t="s">
        <v>47</v>
      </c>
      <c r="G239" s="390"/>
      <c r="H239" s="391"/>
      <c r="I239" s="392"/>
      <c r="J239" s="393"/>
      <c r="K239" s="393"/>
      <c r="L239" s="393">
        <f>L238</f>
        <v>0.1</v>
      </c>
      <c r="M239" s="394">
        <f t="shared" si="5"/>
        <v>0.1</v>
      </c>
      <c r="O239" s="313"/>
      <c r="P239" s="347"/>
    </row>
    <row r="240" spans="1:16" ht="12.75">
      <c r="A240" s="303" t="s">
        <v>179</v>
      </c>
      <c r="B240" s="496" t="s">
        <v>186</v>
      </c>
      <c r="C240" s="314" t="s">
        <v>71</v>
      </c>
      <c r="D240" s="398" t="s">
        <v>47</v>
      </c>
      <c r="E240" s="398" t="s">
        <v>47</v>
      </c>
      <c r="F240" s="398" t="s">
        <v>47</v>
      </c>
      <c r="G240" s="399"/>
      <c r="H240" s="400"/>
      <c r="I240" s="419">
        <f>I237+I239</f>
        <v>2.45</v>
      </c>
      <c r="J240" s="420">
        <f>J237+J239</f>
        <v>0</v>
      </c>
      <c r="K240" s="420">
        <f>K237+K239</f>
        <v>0</v>
      </c>
      <c r="L240" s="420">
        <f>L237+L239</f>
        <v>0.1</v>
      </c>
      <c r="M240" s="490">
        <f t="shared" si="5"/>
        <v>2.5500000000000003</v>
      </c>
      <c r="O240" s="315"/>
      <c r="P240" s="348"/>
    </row>
    <row r="241" spans="1:16" ht="25.5">
      <c r="A241" s="303" t="s">
        <v>179</v>
      </c>
      <c r="B241" s="306" t="s">
        <v>190</v>
      </c>
      <c r="C241" s="305" t="s">
        <v>12</v>
      </c>
      <c r="D241" s="367" t="s">
        <v>19</v>
      </c>
      <c r="E241" s="367" t="s">
        <v>22</v>
      </c>
      <c r="F241" s="381" t="s">
        <v>628</v>
      </c>
      <c r="G241" s="369" t="s">
        <v>191</v>
      </c>
      <c r="H241" s="369" t="s">
        <v>261</v>
      </c>
      <c r="I241" s="379">
        <v>0.25</v>
      </c>
      <c r="J241" s="371"/>
      <c r="K241" s="371"/>
      <c r="L241" s="371"/>
      <c r="M241" s="372">
        <f t="shared" si="5"/>
        <v>0.25</v>
      </c>
      <c r="O241" s="307"/>
      <c r="P241" s="345"/>
    </row>
    <row r="242" spans="1:16" ht="12.75">
      <c r="A242" s="303" t="s">
        <v>179</v>
      </c>
      <c r="B242" s="304" t="s">
        <v>190</v>
      </c>
      <c r="C242" s="303" t="s">
        <v>12</v>
      </c>
      <c r="D242" s="367" t="s">
        <v>137</v>
      </c>
      <c r="E242" s="367" t="s">
        <v>14</v>
      </c>
      <c r="F242" s="368" t="s">
        <v>138</v>
      </c>
      <c r="G242" s="369" t="s">
        <v>192</v>
      </c>
      <c r="H242" s="369" t="s">
        <v>494</v>
      </c>
      <c r="I242" s="379"/>
      <c r="J242" s="371"/>
      <c r="K242" s="371">
        <v>0.3</v>
      </c>
      <c r="L242" s="371"/>
      <c r="M242" s="372">
        <f t="shared" si="5"/>
        <v>0.3</v>
      </c>
      <c r="O242" s="307"/>
      <c r="P242" s="345"/>
    </row>
    <row r="243" spans="1:16" ht="25.5">
      <c r="A243" s="303" t="s">
        <v>179</v>
      </c>
      <c r="B243" s="304" t="s">
        <v>190</v>
      </c>
      <c r="C243" s="303" t="s">
        <v>12</v>
      </c>
      <c r="D243" s="367" t="s">
        <v>33</v>
      </c>
      <c r="E243" s="367" t="s">
        <v>516</v>
      </c>
      <c r="F243" s="368" t="s">
        <v>524</v>
      </c>
      <c r="G243" s="369" t="s">
        <v>191</v>
      </c>
      <c r="H243" s="369" t="s">
        <v>261</v>
      </c>
      <c r="I243" s="379">
        <v>0.25</v>
      </c>
      <c r="J243" s="371"/>
      <c r="K243" s="371"/>
      <c r="L243" s="371"/>
      <c r="M243" s="372">
        <f t="shared" si="5"/>
        <v>0.25</v>
      </c>
      <c r="O243" s="307"/>
      <c r="P243" s="345"/>
    </row>
    <row r="244" spans="1:16" ht="12.75">
      <c r="A244" s="303" t="s">
        <v>179</v>
      </c>
      <c r="B244" s="304" t="s">
        <v>190</v>
      </c>
      <c r="C244" s="303" t="s">
        <v>12</v>
      </c>
      <c r="D244" s="367" t="s">
        <v>38</v>
      </c>
      <c r="E244" s="367" t="s">
        <v>516</v>
      </c>
      <c r="F244" s="368" t="s">
        <v>517</v>
      </c>
      <c r="G244" s="369" t="s">
        <v>193</v>
      </c>
      <c r="H244" s="369" t="s">
        <v>261</v>
      </c>
      <c r="I244" s="379">
        <v>1</v>
      </c>
      <c r="J244" s="371"/>
      <c r="K244" s="371"/>
      <c r="L244" s="371"/>
      <c r="M244" s="372">
        <f t="shared" si="5"/>
        <v>1</v>
      </c>
      <c r="O244" s="307"/>
      <c r="P244" s="345"/>
    </row>
    <row r="245" spans="1:16" ht="25.5">
      <c r="A245" s="303" t="s">
        <v>179</v>
      </c>
      <c r="B245" s="304" t="s">
        <v>190</v>
      </c>
      <c r="C245" s="303" t="s">
        <v>12</v>
      </c>
      <c r="D245" s="373" t="s">
        <v>38</v>
      </c>
      <c r="E245" s="373" t="s">
        <v>516</v>
      </c>
      <c r="F245" s="368" t="s">
        <v>367</v>
      </c>
      <c r="G245" s="369" t="s">
        <v>368</v>
      </c>
      <c r="H245" s="369" t="s">
        <v>261</v>
      </c>
      <c r="I245" s="379">
        <v>1</v>
      </c>
      <c r="J245" s="371"/>
      <c r="K245" s="371"/>
      <c r="L245" s="371"/>
      <c r="M245" s="372">
        <f t="shared" si="5"/>
        <v>1</v>
      </c>
      <c r="O245" s="307"/>
      <c r="P245" s="345"/>
    </row>
    <row r="246" spans="1:16" ht="25.5">
      <c r="A246" s="303" t="s">
        <v>179</v>
      </c>
      <c r="B246" s="304" t="s">
        <v>190</v>
      </c>
      <c r="C246" s="303" t="s">
        <v>12</v>
      </c>
      <c r="D246" s="373" t="s">
        <v>38</v>
      </c>
      <c r="E246" s="367" t="s">
        <v>516</v>
      </c>
      <c r="F246" s="368" t="s">
        <v>302</v>
      </c>
      <c r="G246" s="369" t="s">
        <v>195</v>
      </c>
      <c r="H246" s="369" t="s">
        <v>261</v>
      </c>
      <c r="I246" s="379">
        <v>0.25</v>
      </c>
      <c r="J246" s="371"/>
      <c r="K246" s="371"/>
      <c r="L246" s="371"/>
      <c r="M246" s="372">
        <f>SUM(I246:L246)</f>
        <v>0.25</v>
      </c>
      <c r="O246" s="307"/>
      <c r="P246" s="345"/>
    </row>
    <row r="247" spans="1:16" ht="25.5">
      <c r="A247" s="303" t="s">
        <v>179</v>
      </c>
      <c r="B247" s="330" t="s">
        <v>190</v>
      </c>
      <c r="C247" s="305" t="s">
        <v>12</v>
      </c>
      <c r="D247" s="367" t="s">
        <v>38</v>
      </c>
      <c r="E247" s="367" t="s">
        <v>516</v>
      </c>
      <c r="F247" s="381" t="s">
        <v>435</v>
      </c>
      <c r="G247" s="369" t="s">
        <v>195</v>
      </c>
      <c r="H247" s="369" t="s">
        <v>261</v>
      </c>
      <c r="I247" s="379">
        <v>0.5</v>
      </c>
      <c r="J247" s="371"/>
      <c r="K247" s="371"/>
      <c r="L247" s="371"/>
      <c r="M247" s="372">
        <f t="shared" si="5"/>
        <v>0.5</v>
      </c>
      <c r="O247" s="307"/>
      <c r="P247" s="345"/>
    </row>
    <row r="248" spans="1:16" ht="23.25" customHeight="1">
      <c r="A248" s="303" t="s">
        <v>179</v>
      </c>
      <c r="B248" s="304" t="s">
        <v>190</v>
      </c>
      <c r="C248" s="303" t="s">
        <v>12</v>
      </c>
      <c r="D248" s="373" t="s">
        <v>38</v>
      </c>
      <c r="E248" s="373" t="s">
        <v>516</v>
      </c>
      <c r="F248" s="368" t="s">
        <v>125</v>
      </c>
      <c r="G248" s="369" t="s">
        <v>194</v>
      </c>
      <c r="H248" s="369" t="s">
        <v>261</v>
      </c>
      <c r="I248" s="379">
        <v>0.75</v>
      </c>
      <c r="J248" s="371"/>
      <c r="K248" s="371"/>
      <c r="L248" s="371"/>
      <c r="M248" s="372">
        <f t="shared" si="5"/>
        <v>0.75</v>
      </c>
      <c r="O248" s="307"/>
      <c r="P248" s="345"/>
    </row>
    <row r="249" spans="1:16" ht="12.75">
      <c r="A249" s="303" t="s">
        <v>179</v>
      </c>
      <c r="B249" s="304" t="s">
        <v>190</v>
      </c>
      <c r="C249" s="303" t="s">
        <v>12</v>
      </c>
      <c r="D249" s="373" t="s">
        <v>38</v>
      </c>
      <c r="E249" s="373" t="s">
        <v>516</v>
      </c>
      <c r="F249" s="381" t="s">
        <v>435</v>
      </c>
      <c r="G249" s="369" t="s">
        <v>193</v>
      </c>
      <c r="H249" s="369" t="s">
        <v>261</v>
      </c>
      <c r="I249" s="379">
        <v>0.5</v>
      </c>
      <c r="J249" s="371"/>
      <c r="K249" s="371"/>
      <c r="L249" s="371"/>
      <c r="M249" s="372">
        <f t="shared" si="5"/>
        <v>0.5</v>
      </c>
      <c r="O249" s="307"/>
      <c r="P249" s="345"/>
    </row>
    <row r="250" spans="1:16" ht="12.75">
      <c r="A250" s="303" t="s">
        <v>179</v>
      </c>
      <c r="B250" s="304" t="s">
        <v>190</v>
      </c>
      <c r="C250" s="311" t="s">
        <v>12</v>
      </c>
      <c r="D250" s="389" t="s">
        <v>46</v>
      </c>
      <c r="E250" s="389" t="s">
        <v>47</v>
      </c>
      <c r="F250" s="389" t="s">
        <v>47</v>
      </c>
      <c r="G250" s="390"/>
      <c r="H250" s="391"/>
      <c r="I250" s="392">
        <f>SUM(I241:I249)</f>
        <v>4.5</v>
      </c>
      <c r="J250" s="393">
        <f>SUM(J241:J249)</f>
        <v>0</v>
      </c>
      <c r="K250" s="393">
        <f>SUM(K241:K249)</f>
        <v>0.3</v>
      </c>
      <c r="L250" s="393"/>
      <c r="M250" s="394">
        <f t="shared" si="5"/>
        <v>4.8</v>
      </c>
      <c r="O250" s="313"/>
      <c r="P250" s="347"/>
    </row>
    <row r="251" spans="1:16" ht="22.5" customHeight="1">
      <c r="A251" s="303" t="s">
        <v>179</v>
      </c>
      <c r="B251" s="304" t="s">
        <v>190</v>
      </c>
      <c r="C251" s="303" t="s">
        <v>48</v>
      </c>
      <c r="D251" s="373" t="s">
        <v>49</v>
      </c>
      <c r="E251" s="367" t="s">
        <v>516</v>
      </c>
      <c r="F251" s="368" t="s">
        <v>525</v>
      </c>
      <c r="G251" s="369" t="s">
        <v>196</v>
      </c>
      <c r="H251" s="381" t="s">
        <v>493</v>
      </c>
      <c r="I251" s="379"/>
      <c r="J251" s="371"/>
      <c r="K251" s="371"/>
      <c r="L251" s="371">
        <v>2</v>
      </c>
      <c r="M251" s="372">
        <f t="shared" si="5"/>
        <v>2</v>
      </c>
      <c r="O251" s="307"/>
      <c r="P251" s="345"/>
    </row>
    <row r="252" spans="1:16" ht="12.75">
      <c r="A252" s="303" t="s">
        <v>179</v>
      </c>
      <c r="B252" s="304" t="s">
        <v>190</v>
      </c>
      <c r="C252" s="303" t="s">
        <v>48</v>
      </c>
      <c r="D252" s="367" t="s">
        <v>157</v>
      </c>
      <c r="E252" s="367" t="s">
        <v>27</v>
      </c>
      <c r="F252" s="368" t="s">
        <v>197</v>
      </c>
      <c r="G252" s="369" t="s">
        <v>198</v>
      </c>
      <c r="H252" s="381" t="s">
        <v>493</v>
      </c>
      <c r="I252" s="379"/>
      <c r="J252" s="371"/>
      <c r="K252" s="371"/>
      <c r="L252" s="371">
        <v>0.25</v>
      </c>
      <c r="M252" s="372">
        <f t="shared" si="5"/>
        <v>0.25</v>
      </c>
      <c r="O252" s="307"/>
      <c r="P252" s="345"/>
    </row>
    <row r="253" spans="1:16" ht="12.75">
      <c r="A253" s="303" t="s">
        <v>179</v>
      </c>
      <c r="B253" s="304" t="s">
        <v>190</v>
      </c>
      <c r="C253" s="303" t="s">
        <v>48</v>
      </c>
      <c r="D253" s="367" t="s">
        <v>52</v>
      </c>
      <c r="E253" s="367" t="s">
        <v>27</v>
      </c>
      <c r="F253" s="368" t="s">
        <v>199</v>
      </c>
      <c r="G253" s="369" t="s">
        <v>200</v>
      </c>
      <c r="H253" s="381" t="s">
        <v>493</v>
      </c>
      <c r="I253" s="379"/>
      <c r="J253" s="371"/>
      <c r="K253" s="371"/>
      <c r="L253" s="371">
        <v>0.1</v>
      </c>
      <c r="M253" s="372">
        <f t="shared" si="5"/>
        <v>0.1</v>
      </c>
      <c r="O253" s="307"/>
      <c r="P253" s="345"/>
    </row>
    <row r="254" spans="1:16" ht="12.75">
      <c r="A254" s="303" t="s">
        <v>179</v>
      </c>
      <c r="B254" s="304" t="s">
        <v>190</v>
      </c>
      <c r="C254" s="303" t="s">
        <v>48</v>
      </c>
      <c r="D254" s="367" t="s">
        <v>59</v>
      </c>
      <c r="E254" s="367" t="s">
        <v>27</v>
      </c>
      <c r="F254" s="368" t="s">
        <v>379</v>
      </c>
      <c r="G254" s="369" t="s">
        <v>200</v>
      </c>
      <c r="H254" s="381" t="s">
        <v>493</v>
      </c>
      <c r="I254" s="379"/>
      <c r="J254" s="371"/>
      <c r="K254" s="371"/>
      <c r="L254" s="339">
        <v>0.25</v>
      </c>
      <c r="M254" s="340">
        <f>SUM(I254:L254)</f>
        <v>0.25</v>
      </c>
      <c r="O254" s="307"/>
      <c r="P254" s="345"/>
    </row>
    <row r="255" spans="1:16" ht="12.75">
      <c r="A255" s="303" t="s">
        <v>179</v>
      </c>
      <c r="B255" s="304" t="s">
        <v>190</v>
      </c>
      <c r="C255" s="303" t="s">
        <v>48</v>
      </c>
      <c r="D255" s="367" t="s">
        <v>163</v>
      </c>
      <c r="E255" s="367" t="s">
        <v>87</v>
      </c>
      <c r="F255" s="368" t="s">
        <v>391</v>
      </c>
      <c r="G255" s="369" t="s">
        <v>201</v>
      </c>
      <c r="H255" s="381" t="s">
        <v>493</v>
      </c>
      <c r="I255" s="379"/>
      <c r="J255" s="371"/>
      <c r="K255" s="371"/>
      <c r="L255" s="371">
        <v>0.3</v>
      </c>
      <c r="M255" s="372">
        <f t="shared" si="5"/>
        <v>0.3</v>
      </c>
      <c r="O255" s="307"/>
      <c r="P255" s="345"/>
    </row>
    <row r="256" spans="1:16" ht="12.75">
      <c r="A256" s="303" t="s">
        <v>179</v>
      </c>
      <c r="B256" s="304" t="s">
        <v>190</v>
      </c>
      <c r="C256" s="311" t="s">
        <v>48</v>
      </c>
      <c r="D256" s="389" t="s">
        <v>70</v>
      </c>
      <c r="E256" s="389" t="s">
        <v>47</v>
      </c>
      <c r="F256" s="389" t="s">
        <v>47</v>
      </c>
      <c r="G256" s="390"/>
      <c r="H256" s="391"/>
      <c r="I256" s="392"/>
      <c r="J256" s="393"/>
      <c r="K256" s="393"/>
      <c r="L256" s="393">
        <f>SUM(L251:L255)</f>
        <v>2.9</v>
      </c>
      <c r="M256" s="394">
        <f t="shared" si="5"/>
        <v>2.9</v>
      </c>
      <c r="O256" s="313"/>
      <c r="P256" s="347"/>
    </row>
    <row r="257" spans="1:16" ht="12.75">
      <c r="A257" s="303" t="s">
        <v>179</v>
      </c>
      <c r="B257" s="496" t="s">
        <v>190</v>
      </c>
      <c r="C257" s="314" t="s">
        <v>71</v>
      </c>
      <c r="D257" s="398" t="s">
        <v>47</v>
      </c>
      <c r="E257" s="398" t="s">
        <v>47</v>
      </c>
      <c r="F257" s="398" t="s">
        <v>47</v>
      </c>
      <c r="G257" s="399"/>
      <c r="H257" s="400"/>
      <c r="I257" s="419">
        <f>I250</f>
        <v>4.5</v>
      </c>
      <c r="J257" s="420">
        <f>J250</f>
        <v>0</v>
      </c>
      <c r="K257" s="420">
        <f>K250</f>
        <v>0.3</v>
      </c>
      <c r="L257" s="420">
        <f>L256</f>
        <v>2.9</v>
      </c>
      <c r="M257" s="490">
        <f t="shared" si="5"/>
        <v>7.699999999999999</v>
      </c>
      <c r="O257" s="315"/>
      <c r="P257" s="348"/>
    </row>
    <row r="258" spans="1:16" ht="24.75" customHeight="1">
      <c r="A258" s="303" t="s">
        <v>179</v>
      </c>
      <c r="B258" s="330" t="s">
        <v>202</v>
      </c>
      <c r="C258" s="303" t="s">
        <v>12</v>
      </c>
      <c r="D258" s="373" t="s">
        <v>38</v>
      </c>
      <c r="E258" s="373" t="s">
        <v>22</v>
      </c>
      <c r="F258" s="381" t="s">
        <v>175</v>
      </c>
      <c r="G258" s="369" t="s">
        <v>749</v>
      </c>
      <c r="H258" s="369" t="s">
        <v>261</v>
      </c>
      <c r="I258" s="379">
        <v>0.5</v>
      </c>
      <c r="J258" s="371"/>
      <c r="K258" s="371"/>
      <c r="L258" s="371"/>
      <c r="M258" s="372">
        <f aca="true" t="shared" si="6" ref="M258:M320">SUM(I258:L258)</f>
        <v>0.5</v>
      </c>
      <c r="O258" s="307"/>
      <c r="P258" s="345"/>
    </row>
    <row r="259" spans="1:16" ht="25.5">
      <c r="A259" s="303" t="s">
        <v>179</v>
      </c>
      <c r="B259" s="459" t="s">
        <v>202</v>
      </c>
      <c r="C259" s="303" t="s">
        <v>12</v>
      </c>
      <c r="D259" s="367" t="s">
        <v>13</v>
      </c>
      <c r="E259" s="367" t="s">
        <v>87</v>
      </c>
      <c r="F259" s="381" t="s">
        <v>654</v>
      </c>
      <c r="G259" s="369" t="s">
        <v>655</v>
      </c>
      <c r="H259" s="369" t="s">
        <v>353</v>
      </c>
      <c r="I259" s="379"/>
      <c r="J259" s="371">
        <v>0.2</v>
      </c>
      <c r="K259" s="371"/>
      <c r="L259" s="371"/>
      <c r="M259" s="372">
        <f>SUM(I259:L259)</f>
        <v>0.2</v>
      </c>
      <c r="O259" s="307"/>
      <c r="P259" s="345"/>
    </row>
    <row r="260" spans="1:16" ht="12.75">
      <c r="A260" s="303" t="s">
        <v>179</v>
      </c>
      <c r="B260" s="459" t="s">
        <v>202</v>
      </c>
      <c r="C260" s="303" t="s">
        <v>12</v>
      </c>
      <c r="D260" s="367" t="s">
        <v>33</v>
      </c>
      <c r="E260" s="367" t="s">
        <v>22</v>
      </c>
      <c r="F260" s="368" t="s">
        <v>624</v>
      </c>
      <c r="G260" s="369" t="s">
        <v>625</v>
      </c>
      <c r="H260" s="369" t="s">
        <v>353</v>
      </c>
      <c r="I260" s="379"/>
      <c r="J260" s="371">
        <v>0.4</v>
      </c>
      <c r="K260" s="371"/>
      <c r="L260" s="371"/>
      <c r="M260" s="372">
        <f t="shared" si="6"/>
        <v>0.4</v>
      </c>
      <c r="O260" s="307"/>
      <c r="P260" s="345"/>
    </row>
    <row r="261" spans="1:16" ht="51">
      <c r="A261" s="303" t="s">
        <v>179</v>
      </c>
      <c r="B261" s="304" t="s">
        <v>202</v>
      </c>
      <c r="C261" s="303" t="s">
        <v>12</v>
      </c>
      <c r="D261" s="373" t="s">
        <v>38</v>
      </c>
      <c r="E261" s="367" t="s">
        <v>112</v>
      </c>
      <c r="F261" s="368" t="s">
        <v>189</v>
      </c>
      <c r="G261" s="369" t="s">
        <v>267</v>
      </c>
      <c r="H261" s="369" t="s">
        <v>261</v>
      </c>
      <c r="I261" s="379">
        <v>0.5</v>
      </c>
      <c r="J261" s="371"/>
      <c r="K261" s="371"/>
      <c r="L261" s="371"/>
      <c r="M261" s="372">
        <f t="shared" si="6"/>
        <v>0.5</v>
      </c>
      <c r="O261" s="307"/>
      <c r="P261" s="345"/>
    </row>
    <row r="262" spans="1:16" ht="12.75">
      <c r="A262" s="303" t="s">
        <v>179</v>
      </c>
      <c r="B262" s="304" t="s">
        <v>202</v>
      </c>
      <c r="C262" s="311" t="s">
        <v>12</v>
      </c>
      <c r="D262" s="389" t="s">
        <v>46</v>
      </c>
      <c r="E262" s="389" t="s">
        <v>47</v>
      </c>
      <c r="F262" s="389" t="s">
        <v>47</v>
      </c>
      <c r="G262" s="390"/>
      <c r="H262" s="391"/>
      <c r="I262" s="392">
        <f>SUM(I258:I261)</f>
        <v>1</v>
      </c>
      <c r="J262" s="393">
        <f>SUM(J258:J261)</f>
        <v>0.6000000000000001</v>
      </c>
      <c r="K262" s="393">
        <f>SUM(K258:K261)</f>
        <v>0</v>
      </c>
      <c r="L262" s="393"/>
      <c r="M262" s="394">
        <f t="shared" si="6"/>
        <v>1.6</v>
      </c>
      <c r="O262" s="313"/>
      <c r="P262" s="347"/>
    </row>
    <row r="263" spans="1:16" ht="12.75">
      <c r="A263" s="303" t="s">
        <v>179</v>
      </c>
      <c r="B263" s="304" t="s">
        <v>202</v>
      </c>
      <c r="C263" s="311" t="s">
        <v>48</v>
      </c>
      <c r="D263" s="389" t="s">
        <v>70</v>
      </c>
      <c r="E263" s="389" t="s">
        <v>47</v>
      </c>
      <c r="F263" s="389" t="s">
        <v>47</v>
      </c>
      <c r="G263" s="390"/>
      <c r="H263" s="391"/>
      <c r="I263" s="392"/>
      <c r="J263" s="393"/>
      <c r="K263" s="393"/>
      <c r="L263" s="393">
        <v>0</v>
      </c>
      <c r="M263" s="394">
        <f t="shared" si="6"/>
        <v>0</v>
      </c>
      <c r="O263" s="313"/>
      <c r="P263" s="347"/>
    </row>
    <row r="264" spans="1:16" ht="12.75">
      <c r="A264" s="303" t="s">
        <v>179</v>
      </c>
      <c r="B264" s="496" t="s">
        <v>202</v>
      </c>
      <c r="C264" s="314" t="s">
        <v>71</v>
      </c>
      <c r="D264" s="398" t="s">
        <v>47</v>
      </c>
      <c r="E264" s="398" t="s">
        <v>47</v>
      </c>
      <c r="F264" s="398" t="s">
        <v>47</v>
      </c>
      <c r="G264" s="399"/>
      <c r="H264" s="400"/>
      <c r="I264" s="419">
        <f>I262</f>
        <v>1</v>
      </c>
      <c r="J264" s="420">
        <f>J262</f>
        <v>0.6000000000000001</v>
      </c>
      <c r="K264" s="420">
        <f>K262</f>
        <v>0</v>
      </c>
      <c r="L264" s="420">
        <f>L263</f>
        <v>0</v>
      </c>
      <c r="M264" s="490">
        <f t="shared" si="6"/>
        <v>1.6</v>
      </c>
      <c r="O264" s="315"/>
      <c r="P264" s="348"/>
    </row>
    <row r="265" spans="1:16" ht="12.75">
      <c r="A265" s="303" t="s">
        <v>179</v>
      </c>
      <c r="B265" s="304" t="s">
        <v>203</v>
      </c>
      <c r="C265" s="303" t="s">
        <v>12</v>
      </c>
      <c r="D265" s="367" t="s">
        <v>16</v>
      </c>
      <c r="E265" s="367" t="s">
        <v>22</v>
      </c>
      <c r="F265" s="368" t="s">
        <v>346</v>
      </c>
      <c r="G265" s="369" t="s">
        <v>204</v>
      </c>
      <c r="H265" s="369" t="s">
        <v>353</v>
      </c>
      <c r="I265" s="379"/>
      <c r="J265" s="371">
        <v>0.2</v>
      </c>
      <c r="K265" s="371"/>
      <c r="L265" s="371"/>
      <c r="M265" s="372">
        <f t="shared" si="6"/>
        <v>0.2</v>
      </c>
      <c r="O265" s="307"/>
      <c r="P265" s="345"/>
    </row>
    <row r="266" spans="1:16" ht="12.75">
      <c r="A266" s="303" t="s">
        <v>179</v>
      </c>
      <c r="B266" s="304" t="s">
        <v>203</v>
      </c>
      <c r="C266" s="303" t="s">
        <v>12</v>
      </c>
      <c r="D266" s="367" t="s">
        <v>19</v>
      </c>
      <c r="E266" s="367" t="s">
        <v>22</v>
      </c>
      <c r="F266" s="381" t="s">
        <v>626</v>
      </c>
      <c r="G266" s="369" t="s">
        <v>205</v>
      </c>
      <c r="H266" s="369" t="s">
        <v>353</v>
      </c>
      <c r="I266" s="379"/>
      <c r="J266" s="371">
        <v>0.08</v>
      </c>
      <c r="K266" s="371"/>
      <c r="L266" s="371"/>
      <c r="M266" s="372">
        <f t="shared" si="6"/>
        <v>0.08</v>
      </c>
      <c r="O266" s="307"/>
      <c r="P266" s="345"/>
    </row>
    <row r="267" spans="1:16" ht="25.5">
      <c r="A267" s="303" t="s">
        <v>179</v>
      </c>
      <c r="B267" s="304" t="s">
        <v>203</v>
      </c>
      <c r="C267" s="303" t="s">
        <v>12</v>
      </c>
      <c r="D267" s="367" t="s">
        <v>19</v>
      </c>
      <c r="E267" s="367" t="s">
        <v>22</v>
      </c>
      <c r="F267" s="381" t="s">
        <v>628</v>
      </c>
      <c r="G267" s="369" t="s">
        <v>629</v>
      </c>
      <c r="H267" s="369" t="s">
        <v>353</v>
      </c>
      <c r="I267" s="379"/>
      <c r="J267" s="371">
        <v>0.08</v>
      </c>
      <c r="K267" s="371"/>
      <c r="L267" s="371"/>
      <c r="M267" s="372">
        <f t="shared" si="6"/>
        <v>0.08</v>
      </c>
      <c r="O267" s="307"/>
      <c r="P267" s="345"/>
    </row>
    <row r="268" spans="1:16" ht="12.75">
      <c r="A268" s="303" t="s">
        <v>179</v>
      </c>
      <c r="B268" s="304" t="s">
        <v>203</v>
      </c>
      <c r="C268" s="303" t="s">
        <v>12</v>
      </c>
      <c r="D268" s="367" t="s">
        <v>91</v>
      </c>
      <c r="E268" s="367" t="s">
        <v>22</v>
      </c>
      <c r="F268" s="381" t="s">
        <v>651</v>
      </c>
      <c r="G268" s="369" t="s">
        <v>205</v>
      </c>
      <c r="H268" s="369" t="s">
        <v>494</v>
      </c>
      <c r="I268" s="379"/>
      <c r="J268" s="371"/>
      <c r="K268" s="371">
        <v>0.1</v>
      </c>
      <c r="L268" s="371"/>
      <c r="M268" s="372">
        <f>SUM(I268:L268)</f>
        <v>0.1</v>
      </c>
      <c r="O268" s="307"/>
      <c r="P268" s="345"/>
    </row>
    <row r="269" spans="1:16" ht="12.75">
      <c r="A269" s="303" t="s">
        <v>179</v>
      </c>
      <c r="B269" s="304" t="s">
        <v>203</v>
      </c>
      <c r="C269" s="303" t="s">
        <v>12</v>
      </c>
      <c r="D269" s="367" t="s">
        <v>30</v>
      </c>
      <c r="E269" s="367" t="s">
        <v>22</v>
      </c>
      <c r="F269" s="368" t="s">
        <v>320</v>
      </c>
      <c r="G269" s="369" t="s">
        <v>206</v>
      </c>
      <c r="H269" s="369" t="s">
        <v>353</v>
      </c>
      <c r="I269" s="379"/>
      <c r="J269" s="371">
        <v>0.35</v>
      </c>
      <c r="K269" s="371"/>
      <c r="L269" s="371"/>
      <c r="M269" s="372">
        <f t="shared" si="6"/>
        <v>0.35</v>
      </c>
      <c r="O269" s="307"/>
      <c r="P269" s="345"/>
    </row>
    <row r="270" spans="1:16" ht="12.75">
      <c r="A270" s="303" t="s">
        <v>179</v>
      </c>
      <c r="B270" s="304" t="s">
        <v>203</v>
      </c>
      <c r="C270" s="303" t="s">
        <v>12</v>
      </c>
      <c r="D270" s="367" t="s">
        <v>33</v>
      </c>
      <c r="E270" s="367" t="s">
        <v>87</v>
      </c>
      <c r="F270" s="427" t="s">
        <v>447</v>
      </c>
      <c r="G270" s="369" t="s">
        <v>207</v>
      </c>
      <c r="H270" s="369" t="s">
        <v>353</v>
      </c>
      <c r="I270" s="379"/>
      <c r="J270" s="371">
        <v>0.25</v>
      </c>
      <c r="K270" s="371"/>
      <c r="L270" s="371"/>
      <c r="M270" s="372">
        <f t="shared" si="6"/>
        <v>0.25</v>
      </c>
      <c r="O270" s="307"/>
      <c r="P270" s="345"/>
    </row>
    <row r="271" spans="1:16" ht="38.25">
      <c r="A271" s="303" t="s">
        <v>179</v>
      </c>
      <c r="B271" s="304" t="s">
        <v>203</v>
      </c>
      <c r="C271" s="303" t="s">
        <v>12</v>
      </c>
      <c r="D271" s="367" t="s">
        <v>38</v>
      </c>
      <c r="E271" s="367" t="s">
        <v>27</v>
      </c>
      <c r="F271" s="368" t="s">
        <v>208</v>
      </c>
      <c r="G271" s="369" t="s">
        <v>513</v>
      </c>
      <c r="H271" s="369" t="s">
        <v>261</v>
      </c>
      <c r="I271" s="379">
        <v>0.4</v>
      </c>
      <c r="J271" s="371"/>
      <c r="K271" s="371"/>
      <c r="L271" s="371"/>
      <c r="M271" s="372">
        <f t="shared" si="6"/>
        <v>0.4</v>
      </c>
      <c r="O271" s="307"/>
      <c r="P271" s="345"/>
    </row>
    <row r="272" spans="1:16" ht="12.75">
      <c r="A272" s="303" t="s">
        <v>179</v>
      </c>
      <c r="B272" s="304" t="s">
        <v>203</v>
      </c>
      <c r="C272" s="303" t="s">
        <v>12</v>
      </c>
      <c r="D272" s="367" t="s">
        <v>38</v>
      </c>
      <c r="E272" s="367" t="s">
        <v>27</v>
      </c>
      <c r="F272" s="368" t="s">
        <v>208</v>
      </c>
      <c r="G272" s="369" t="s">
        <v>421</v>
      </c>
      <c r="H272" s="369" t="s">
        <v>494</v>
      </c>
      <c r="I272" s="379"/>
      <c r="J272" s="371"/>
      <c r="K272" s="371">
        <v>0.2</v>
      </c>
      <c r="L272" s="371"/>
      <c r="M272" s="372">
        <f t="shared" si="6"/>
        <v>0.2</v>
      </c>
      <c r="O272" s="307"/>
      <c r="P272" s="345"/>
    </row>
    <row r="273" spans="1:16" ht="25.5">
      <c r="A273" s="303" t="s">
        <v>179</v>
      </c>
      <c r="B273" s="304" t="s">
        <v>203</v>
      </c>
      <c r="C273" s="303" t="s">
        <v>12</v>
      </c>
      <c r="D273" s="367" t="s">
        <v>38</v>
      </c>
      <c r="E273" s="367" t="s">
        <v>22</v>
      </c>
      <c r="F273" s="368" t="s">
        <v>436</v>
      </c>
      <c r="G273" s="369" t="s">
        <v>657</v>
      </c>
      <c r="H273" s="369" t="s">
        <v>353</v>
      </c>
      <c r="I273" s="379"/>
      <c r="J273" s="371">
        <v>0.25</v>
      </c>
      <c r="K273" s="371"/>
      <c r="L273" s="371"/>
      <c r="M273" s="372">
        <f t="shared" si="6"/>
        <v>0.25</v>
      </c>
      <c r="O273" s="307"/>
      <c r="P273" s="345"/>
    </row>
    <row r="274" spans="1:16" ht="25.5">
      <c r="A274" s="303" t="s">
        <v>179</v>
      </c>
      <c r="B274" s="304" t="s">
        <v>203</v>
      </c>
      <c r="C274" s="303" t="s">
        <v>12</v>
      </c>
      <c r="D274" s="373" t="s">
        <v>38</v>
      </c>
      <c r="E274" s="367" t="s">
        <v>87</v>
      </c>
      <c r="F274" s="368" t="s">
        <v>359</v>
      </c>
      <c r="G274" s="369" t="s">
        <v>383</v>
      </c>
      <c r="H274" s="369" t="s">
        <v>353</v>
      </c>
      <c r="I274" s="379"/>
      <c r="J274" s="371">
        <v>0.3</v>
      </c>
      <c r="K274" s="371"/>
      <c r="L274" s="371"/>
      <c r="M274" s="372">
        <f t="shared" si="6"/>
        <v>0.3</v>
      </c>
      <c r="O274" s="307"/>
      <c r="P274" s="345"/>
    </row>
    <row r="275" spans="1:16" ht="12.75">
      <c r="A275" s="303" t="s">
        <v>179</v>
      </c>
      <c r="B275" s="304" t="s">
        <v>203</v>
      </c>
      <c r="C275" s="303" t="s">
        <v>12</v>
      </c>
      <c r="D275" s="373" t="s">
        <v>38</v>
      </c>
      <c r="E275" s="367" t="s">
        <v>518</v>
      </c>
      <c r="F275" s="368" t="s">
        <v>492</v>
      </c>
      <c r="G275" s="369" t="s">
        <v>205</v>
      </c>
      <c r="H275" s="369" t="s">
        <v>261</v>
      </c>
      <c r="I275" s="379">
        <v>1</v>
      </c>
      <c r="J275" s="371"/>
      <c r="K275" s="371"/>
      <c r="L275" s="371"/>
      <c r="M275" s="372">
        <f t="shared" si="6"/>
        <v>1</v>
      </c>
      <c r="O275" s="307"/>
      <c r="P275" s="345"/>
    </row>
    <row r="276" spans="1:16" ht="12.75">
      <c r="A276" s="303" t="s">
        <v>179</v>
      </c>
      <c r="B276" s="304" t="s">
        <v>203</v>
      </c>
      <c r="C276" s="311" t="s">
        <v>12</v>
      </c>
      <c r="D276" s="389" t="s">
        <v>46</v>
      </c>
      <c r="E276" s="389" t="s">
        <v>47</v>
      </c>
      <c r="F276" s="389" t="s">
        <v>47</v>
      </c>
      <c r="G276" s="390"/>
      <c r="H276" s="391"/>
      <c r="I276" s="392">
        <f>SUM(I265:I275)</f>
        <v>1.4</v>
      </c>
      <c r="J276" s="393">
        <f>SUM(J265:J275)</f>
        <v>1.51</v>
      </c>
      <c r="K276" s="393">
        <f>SUM(K265:K275)</f>
        <v>0.30000000000000004</v>
      </c>
      <c r="L276" s="393"/>
      <c r="M276" s="394">
        <f t="shared" si="6"/>
        <v>3.21</v>
      </c>
      <c r="O276" s="313"/>
      <c r="P276" s="347"/>
    </row>
    <row r="277" spans="1:16" ht="12.75">
      <c r="A277" s="303" t="s">
        <v>179</v>
      </c>
      <c r="B277" s="304" t="s">
        <v>203</v>
      </c>
      <c r="C277" s="303" t="s">
        <v>48</v>
      </c>
      <c r="D277" s="373" t="s">
        <v>49</v>
      </c>
      <c r="E277" s="367" t="s">
        <v>87</v>
      </c>
      <c r="F277" s="368" t="s">
        <v>156</v>
      </c>
      <c r="G277" s="369" t="s">
        <v>209</v>
      </c>
      <c r="H277" s="381" t="s">
        <v>493</v>
      </c>
      <c r="I277" s="379"/>
      <c r="J277" s="371"/>
      <c r="K277" s="371"/>
      <c r="L277" s="371">
        <v>0.15</v>
      </c>
      <c r="M277" s="372">
        <f t="shared" si="6"/>
        <v>0.15</v>
      </c>
      <c r="O277" s="307"/>
      <c r="P277" s="345"/>
    </row>
    <row r="278" spans="1:16" ht="12.75">
      <c r="A278" s="303" t="s">
        <v>179</v>
      </c>
      <c r="B278" s="304" t="s">
        <v>203</v>
      </c>
      <c r="C278" s="303" t="s">
        <v>48</v>
      </c>
      <c r="D278" s="472" t="s">
        <v>49</v>
      </c>
      <c r="E278" s="460" t="s">
        <v>27</v>
      </c>
      <c r="F278" s="458" t="s">
        <v>719</v>
      </c>
      <c r="G278" s="338" t="s">
        <v>209</v>
      </c>
      <c r="H278" s="465" t="s">
        <v>493</v>
      </c>
      <c r="I278" s="473"/>
      <c r="J278" s="339"/>
      <c r="K278" s="339"/>
      <c r="L278" s="339">
        <v>0.2</v>
      </c>
      <c r="M278" s="340">
        <f>SUM(I278:L278)</f>
        <v>0.2</v>
      </c>
      <c r="O278" s="307"/>
      <c r="P278" s="345"/>
    </row>
    <row r="279" spans="1:16" ht="25.5">
      <c r="A279" s="303" t="s">
        <v>179</v>
      </c>
      <c r="B279" s="304" t="s">
        <v>203</v>
      </c>
      <c r="C279" s="303" t="s">
        <v>48</v>
      </c>
      <c r="D279" s="367" t="s">
        <v>157</v>
      </c>
      <c r="E279" s="367" t="s">
        <v>87</v>
      </c>
      <c r="F279" s="368" t="s">
        <v>615</v>
      </c>
      <c r="G279" s="369" t="s">
        <v>616</v>
      </c>
      <c r="H279" s="381" t="s">
        <v>493</v>
      </c>
      <c r="I279" s="379"/>
      <c r="J279" s="371"/>
      <c r="K279" s="371"/>
      <c r="L279" s="371">
        <v>0.2</v>
      </c>
      <c r="M279" s="372">
        <f t="shared" si="6"/>
        <v>0.2</v>
      </c>
      <c r="O279" s="307"/>
      <c r="P279" s="345"/>
    </row>
    <row r="280" spans="1:16" ht="13.5" customHeight="1">
      <c r="A280" s="303" t="s">
        <v>179</v>
      </c>
      <c r="B280" s="304" t="s">
        <v>203</v>
      </c>
      <c r="C280" s="303" t="s">
        <v>48</v>
      </c>
      <c r="D280" s="373" t="s">
        <v>50</v>
      </c>
      <c r="E280" s="367" t="s">
        <v>87</v>
      </c>
      <c r="F280" s="368" t="s">
        <v>639</v>
      </c>
      <c r="G280" s="369" t="s">
        <v>640</v>
      </c>
      <c r="H280" s="381" t="s">
        <v>493</v>
      </c>
      <c r="I280" s="379"/>
      <c r="J280" s="371"/>
      <c r="K280" s="371"/>
      <c r="L280" s="339">
        <v>0.2</v>
      </c>
      <c r="M280" s="340">
        <f>SUM(I280:L280)</f>
        <v>0.2</v>
      </c>
      <c r="O280" s="307"/>
      <c r="P280" s="345"/>
    </row>
    <row r="281" spans="1:16" ht="13.5" customHeight="1">
      <c r="A281" s="303" t="s">
        <v>179</v>
      </c>
      <c r="B281" s="304" t="s">
        <v>203</v>
      </c>
      <c r="C281" s="303" t="s">
        <v>48</v>
      </c>
      <c r="D281" s="373" t="s">
        <v>50</v>
      </c>
      <c r="E281" s="367" t="s">
        <v>87</v>
      </c>
      <c r="F281" s="368" t="s">
        <v>303</v>
      </c>
      <c r="G281" s="369" t="s">
        <v>210</v>
      </c>
      <c r="H281" s="381" t="s">
        <v>493</v>
      </c>
      <c r="I281" s="379"/>
      <c r="J281" s="371"/>
      <c r="K281" s="371"/>
      <c r="L281" s="371">
        <v>0.1</v>
      </c>
      <c r="M281" s="372">
        <f t="shared" si="6"/>
        <v>0.1</v>
      </c>
      <c r="O281" s="307"/>
      <c r="P281" s="345"/>
    </row>
    <row r="282" spans="1:16" ht="13.5" customHeight="1">
      <c r="A282" s="303" t="s">
        <v>179</v>
      </c>
      <c r="B282" s="304" t="s">
        <v>203</v>
      </c>
      <c r="C282" s="303" t="s">
        <v>48</v>
      </c>
      <c r="D282" s="373" t="s">
        <v>50</v>
      </c>
      <c r="E282" s="367" t="s">
        <v>87</v>
      </c>
      <c r="F282" s="368" t="s">
        <v>349</v>
      </c>
      <c r="G282" s="338" t="s">
        <v>715</v>
      </c>
      <c r="H282" s="381" t="s">
        <v>493</v>
      </c>
      <c r="I282" s="379"/>
      <c r="J282" s="371"/>
      <c r="K282" s="371"/>
      <c r="L282" s="371">
        <v>0.2</v>
      </c>
      <c r="M282" s="372">
        <f t="shared" si="6"/>
        <v>0.2</v>
      </c>
      <c r="O282" s="307"/>
      <c r="P282" s="345"/>
    </row>
    <row r="283" spans="1:16" s="46" customFormat="1" ht="13.5" customHeight="1">
      <c r="A283" s="303" t="s">
        <v>179</v>
      </c>
      <c r="B283" s="304" t="s">
        <v>203</v>
      </c>
      <c r="C283" s="303" t="s">
        <v>48</v>
      </c>
      <c r="D283" s="373" t="s">
        <v>50</v>
      </c>
      <c r="E283" s="367" t="s">
        <v>87</v>
      </c>
      <c r="F283" s="368" t="s">
        <v>381</v>
      </c>
      <c r="G283" s="338" t="s">
        <v>716</v>
      </c>
      <c r="H283" s="381" t="s">
        <v>493</v>
      </c>
      <c r="I283" s="379"/>
      <c r="J283" s="371"/>
      <c r="K283" s="371"/>
      <c r="L283" s="339">
        <v>0.05</v>
      </c>
      <c r="M283" s="340">
        <f t="shared" si="6"/>
        <v>0.05</v>
      </c>
      <c r="N283" s="12"/>
      <c r="O283" s="307"/>
      <c r="P283" s="345"/>
    </row>
    <row r="284" spans="1:16" ht="12.75" customHeight="1">
      <c r="A284" s="303" t="s">
        <v>179</v>
      </c>
      <c r="B284" s="304" t="s">
        <v>203</v>
      </c>
      <c r="C284" s="303" t="s">
        <v>48</v>
      </c>
      <c r="D284" s="367" t="s">
        <v>58</v>
      </c>
      <c r="E284" s="367" t="s">
        <v>112</v>
      </c>
      <c r="F284" s="368" t="s">
        <v>463</v>
      </c>
      <c r="G284" s="369" t="s">
        <v>211</v>
      </c>
      <c r="H284" s="381" t="s">
        <v>493</v>
      </c>
      <c r="I284" s="379"/>
      <c r="J284" s="371"/>
      <c r="K284" s="371"/>
      <c r="L284" s="371">
        <v>0.2</v>
      </c>
      <c r="M284" s="372">
        <f t="shared" si="6"/>
        <v>0.2</v>
      </c>
      <c r="O284" s="307"/>
      <c r="P284" s="345"/>
    </row>
    <row r="285" spans="1:16" ht="12.75" customHeight="1">
      <c r="A285" s="303" t="s">
        <v>179</v>
      </c>
      <c r="B285" s="304" t="s">
        <v>203</v>
      </c>
      <c r="C285" s="303" t="s">
        <v>48</v>
      </c>
      <c r="D285" s="367" t="s">
        <v>212</v>
      </c>
      <c r="E285" s="367" t="s">
        <v>14</v>
      </c>
      <c r="F285" s="368" t="s">
        <v>213</v>
      </c>
      <c r="G285" s="369" t="s">
        <v>214</v>
      </c>
      <c r="H285" s="381" t="s">
        <v>493</v>
      </c>
      <c r="I285" s="379"/>
      <c r="J285" s="371"/>
      <c r="K285" s="371"/>
      <c r="L285" s="371">
        <v>0.1</v>
      </c>
      <c r="M285" s="372">
        <f t="shared" si="6"/>
        <v>0.1</v>
      </c>
      <c r="O285" s="307"/>
      <c r="P285" s="345"/>
    </row>
    <row r="286" spans="1:16" ht="12.75" customHeight="1">
      <c r="A286" s="303" t="s">
        <v>179</v>
      </c>
      <c r="B286" s="304" t="s">
        <v>203</v>
      </c>
      <c r="C286" s="303" t="s">
        <v>48</v>
      </c>
      <c r="D286" s="373" t="s">
        <v>212</v>
      </c>
      <c r="E286" s="367" t="s">
        <v>87</v>
      </c>
      <c r="F286" s="368" t="s">
        <v>601</v>
      </c>
      <c r="G286" s="338" t="s">
        <v>700</v>
      </c>
      <c r="H286" s="381" t="s">
        <v>493</v>
      </c>
      <c r="I286" s="379"/>
      <c r="J286" s="371"/>
      <c r="K286" s="371"/>
      <c r="L286" s="339">
        <v>0.35</v>
      </c>
      <c r="M286" s="340">
        <f t="shared" si="6"/>
        <v>0.35</v>
      </c>
      <c r="O286" s="340"/>
      <c r="P286" s="352"/>
    </row>
    <row r="287" spans="1:16" ht="12.75" customHeight="1">
      <c r="A287" s="303" t="s">
        <v>179</v>
      </c>
      <c r="B287" s="304" t="s">
        <v>203</v>
      </c>
      <c r="C287" s="303" t="s">
        <v>48</v>
      </c>
      <c r="D287" s="373" t="s">
        <v>63</v>
      </c>
      <c r="E287" s="367" t="s">
        <v>87</v>
      </c>
      <c r="F287" s="368" t="s">
        <v>168</v>
      </c>
      <c r="G287" s="369" t="s">
        <v>205</v>
      </c>
      <c r="H287" s="381" t="s">
        <v>493</v>
      </c>
      <c r="I287" s="379"/>
      <c r="J287" s="371"/>
      <c r="K287" s="371"/>
      <c r="L287" s="371">
        <v>0.2</v>
      </c>
      <c r="M287" s="372">
        <f t="shared" si="6"/>
        <v>0.2</v>
      </c>
      <c r="O287" s="307"/>
      <c r="P287" s="345"/>
    </row>
    <row r="288" spans="1:16" ht="12.75" customHeight="1">
      <c r="A288" s="303" t="s">
        <v>179</v>
      </c>
      <c r="B288" s="304" t="s">
        <v>203</v>
      </c>
      <c r="C288" s="303" t="s">
        <v>48</v>
      </c>
      <c r="D288" s="373" t="s">
        <v>65</v>
      </c>
      <c r="E288" s="367" t="s">
        <v>87</v>
      </c>
      <c r="F288" s="368" t="s">
        <v>110</v>
      </c>
      <c r="G288" s="369" t="s">
        <v>205</v>
      </c>
      <c r="H288" s="381" t="s">
        <v>493</v>
      </c>
      <c r="I288" s="379"/>
      <c r="J288" s="371"/>
      <c r="K288" s="371"/>
      <c r="L288" s="371">
        <v>0.1</v>
      </c>
      <c r="M288" s="372">
        <f t="shared" si="6"/>
        <v>0.1</v>
      </c>
      <c r="O288" s="307"/>
      <c r="P288" s="345"/>
    </row>
    <row r="289" spans="1:16" ht="24" customHeight="1">
      <c r="A289" s="303" t="s">
        <v>179</v>
      </c>
      <c r="B289" s="304" t="s">
        <v>203</v>
      </c>
      <c r="C289" s="303" t="s">
        <v>48</v>
      </c>
      <c r="D289" s="385" t="s">
        <v>153</v>
      </c>
      <c r="E289" s="460" t="s">
        <v>14</v>
      </c>
      <c r="F289" s="368" t="s">
        <v>288</v>
      </c>
      <c r="G289" s="338" t="s">
        <v>678</v>
      </c>
      <c r="H289" s="381" t="s">
        <v>493</v>
      </c>
      <c r="I289" s="379"/>
      <c r="J289" s="371"/>
      <c r="K289" s="371"/>
      <c r="L289" s="339">
        <v>0.2</v>
      </c>
      <c r="M289" s="340">
        <f>SUM(I289:L289)</f>
        <v>0.2</v>
      </c>
      <c r="O289" s="307"/>
      <c r="P289" s="345"/>
    </row>
    <row r="290" spans="1:16" ht="12.75">
      <c r="A290" s="303" t="s">
        <v>179</v>
      </c>
      <c r="B290" s="304" t="s">
        <v>203</v>
      </c>
      <c r="C290" s="303" t="s">
        <v>48</v>
      </c>
      <c r="D290" s="471" t="s">
        <v>690</v>
      </c>
      <c r="E290" s="460" t="s">
        <v>14</v>
      </c>
      <c r="F290" s="458" t="s">
        <v>692</v>
      </c>
      <c r="G290" s="338" t="s">
        <v>693</v>
      </c>
      <c r="H290" s="381" t="s">
        <v>493</v>
      </c>
      <c r="I290" s="379"/>
      <c r="J290" s="371"/>
      <c r="K290" s="371"/>
      <c r="L290" s="339">
        <v>0.1</v>
      </c>
      <c r="M290" s="340">
        <f>SUM(I290:L290)</f>
        <v>0.1</v>
      </c>
      <c r="O290" s="307"/>
      <c r="P290" s="345"/>
    </row>
    <row r="291" spans="1:16" ht="12.75">
      <c r="A291" s="303" t="s">
        <v>179</v>
      </c>
      <c r="B291" s="304" t="s">
        <v>203</v>
      </c>
      <c r="C291" s="303" t="s">
        <v>48</v>
      </c>
      <c r="D291" s="460" t="s">
        <v>705</v>
      </c>
      <c r="E291" s="460" t="s">
        <v>14</v>
      </c>
      <c r="F291" s="458" t="s">
        <v>706</v>
      </c>
      <c r="G291" s="338" t="s">
        <v>708</v>
      </c>
      <c r="H291" s="381" t="s">
        <v>493</v>
      </c>
      <c r="I291" s="379"/>
      <c r="J291" s="371"/>
      <c r="K291" s="371"/>
      <c r="L291" s="339">
        <v>0.25</v>
      </c>
      <c r="M291" s="340">
        <f>SUM(I291:L291)</f>
        <v>0.25</v>
      </c>
      <c r="O291" s="307"/>
      <c r="P291" s="345"/>
    </row>
    <row r="292" spans="1:16" ht="12.75">
      <c r="A292" s="303" t="s">
        <v>179</v>
      </c>
      <c r="B292" s="304" t="s">
        <v>203</v>
      </c>
      <c r="C292" s="303" t="s">
        <v>48</v>
      </c>
      <c r="D292" s="472" t="s">
        <v>705</v>
      </c>
      <c r="E292" s="460" t="s">
        <v>14</v>
      </c>
      <c r="F292" s="458" t="s">
        <v>706</v>
      </c>
      <c r="G292" s="338" t="s">
        <v>709</v>
      </c>
      <c r="H292" s="381" t="s">
        <v>493</v>
      </c>
      <c r="I292" s="379"/>
      <c r="J292" s="371"/>
      <c r="K292" s="371"/>
      <c r="L292" s="339">
        <v>0.1</v>
      </c>
      <c r="M292" s="340">
        <f>SUM(I292:L292)</f>
        <v>0.1</v>
      </c>
      <c r="O292" s="307"/>
      <c r="P292" s="345"/>
    </row>
    <row r="293" spans="1:16" ht="16.5" customHeight="1">
      <c r="A293" s="303" t="s">
        <v>179</v>
      </c>
      <c r="B293" s="304" t="s">
        <v>203</v>
      </c>
      <c r="C293" s="303" t="s">
        <v>48</v>
      </c>
      <c r="D293" s="385" t="s">
        <v>163</v>
      </c>
      <c r="E293" s="367" t="s">
        <v>87</v>
      </c>
      <c r="F293" s="368" t="s">
        <v>391</v>
      </c>
      <c r="G293" s="369" t="s">
        <v>205</v>
      </c>
      <c r="H293" s="381" t="s">
        <v>493</v>
      </c>
      <c r="I293" s="379"/>
      <c r="J293" s="371"/>
      <c r="K293" s="371"/>
      <c r="L293" s="371">
        <v>0.25</v>
      </c>
      <c r="M293" s="372">
        <f t="shared" si="6"/>
        <v>0.25</v>
      </c>
      <c r="O293" s="307"/>
      <c r="P293" s="345"/>
    </row>
    <row r="294" spans="1:16" ht="16.5" customHeight="1">
      <c r="A294" s="303" t="s">
        <v>179</v>
      </c>
      <c r="B294" s="304" t="s">
        <v>203</v>
      </c>
      <c r="C294" s="311" t="s">
        <v>48</v>
      </c>
      <c r="D294" s="389" t="s">
        <v>70</v>
      </c>
      <c r="E294" s="389" t="s">
        <v>47</v>
      </c>
      <c r="F294" s="389" t="s">
        <v>47</v>
      </c>
      <c r="G294" s="390"/>
      <c r="H294" s="391"/>
      <c r="I294" s="392"/>
      <c r="J294" s="393"/>
      <c r="K294" s="393"/>
      <c r="L294" s="393">
        <f>SUM(L277:L293)</f>
        <v>2.95</v>
      </c>
      <c r="M294" s="394">
        <f t="shared" si="6"/>
        <v>2.95</v>
      </c>
      <c r="O294" s="313"/>
      <c r="P294" s="347"/>
    </row>
    <row r="295" spans="1:16" ht="12.75">
      <c r="A295" s="303" t="s">
        <v>179</v>
      </c>
      <c r="B295" s="496" t="s">
        <v>203</v>
      </c>
      <c r="C295" s="314" t="s">
        <v>71</v>
      </c>
      <c r="D295" s="398" t="s">
        <v>47</v>
      </c>
      <c r="E295" s="398" t="s">
        <v>47</v>
      </c>
      <c r="F295" s="398" t="s">
        <v>47</v>
      </c>
      <c r="G295" s="399"/>
      <c r="H295" s="400"/>
      <c r="I295" s="419">
        <f>I276</f>
        <v>1.4</v>
      </c>
      <c r="J295" s="420">
        <f>J276</f>
        <v>1.51</v>
      </c>
      <c r="K295" s="420">
        <f>K276</f>
        <v>0.30000000000000004</v>
      </c>
      <c r="L295" s="420">
        <f>L294</f>
        <v>2.95</v>
      </c>
      <c r="M295" s="490">
        <f t="shared" si="6"/>
        <v>6.16</v>
      </c>
      <c r="O295" s="315"/>
      <c r="P295" s="348"/>
    </row>
    <row r="296" spans="1:16" ht="19.5" customHeight="1">
      <c r="A296" s="319" t="s">
        <v>179</v>
      </c>
      <c r="B296" s="494" t="s">
        <v>98</v>
      </c>
      <c r="C296" s="320" t="s">
        <v>47</v>
      </c>
      <c r="D296" s="412" t="s">
        <v>47</v>
      </c>
      <c r="E296" s="412" t="s">
        <v>47</v>
      </c>
      <c r="F296" s="412" t="s">
        <v>47</v>
      </c>
      <c r="G296" s="413"/>
      <c r="H296" s="414"/>
      <c r="I296" s="415">
        <f>SUMIF($C$220:$C$295,"WBS L3 Total",I$220:I$295)</f>
        <v>13.35</v>
      </c>
      <c r="J296" s="416">
        <f>SUMIF($C$220:$C$295,"WBS L3 Total",J$220:J$295)</f>
        <v>2.4850000000000003</v>
      </c>
      <c r="K296" s="416">
        <f>SUMIF($C$220:$C$295,"WBS L3 Total",K$220:K$295)</f>
        <v>0.6000000000000001</v>
      </c>
      <c r="L296" s="416">
        <f>SUMIF($C$220:$C$295,"WBS L3 Total",L$220:L$295)</f>
        <v>6.050000000000001</v>
      </c>
      <c r="M296" s="417">
        <f t="shared" si="6"/>
        <v>22.485000000000003</v>
      </c>
      <c r="N296" s="341"/>
      <c r="O296" s="321"/>
      <c r="P296" s="350"/>
    </row>
    <row r="297" spans="1:17" ht="14.25" customHeight="1">
      <c r="A297" s="305" t="s">
        <v>215</v>
      </c>
      <c r="B297" s="306" t="s">
        <v>263</v>
      </c>
      <c r="C297" s="305" t="s">
        <v>12</v>
      </c>
      <c r="D297" s="367" t="s">
        <v>13</v>
      </c>
      <c r="E297" s="367" t="s">
        <v>14</v>
      </c>
      <c r="F297" s="368" t="s">
        <v>15</v>
      </c>
      <c r="G297" s="369" t="s">
        <v>264</v>
      </c>
      <c r="H297" s="369" t="s">
        <v>353</v>
      </c>
      <c r="I297" s="379"/>
      <c r="J297" s="371">
        <v>0.25</v>
      </c>
      <c r="K297" s="371"/>
      <c r="L297" s="371"/>
      <c r="M297" s="372">
        <f t="shared" si="6"/>
        <v>0.25</v>
      </c>
      <c r="O297" s="307"/>
      <c r="P297" s="345"/>
      <c r="Q297" s="1" t="s">
        <v>282</v>
      </c>
    </row>
    <row r="298" spans="1:17" ht="14.25" customHeight="1">
      <c r="A298" s="303" t="s">
        <v>215</v>
      </c>
      <c r="B298" s="304" t="s">
        <v>263</v>
      </c>
      <c r="C298" s="303" t="s">
        <v>12</v>
      </c>
      <c r="D298" s="367" t="s">
        <v>140</v>
      </c>
      <c r="E298" s="367" t="s">
        <v>14</v>
      </c>
      <c r="F298" s="368" t="s">
        <v>173</v>
      </c>
      <c r="G298" s="369" t="s">
        <v>216</v>
      </c>
      <c r="H298" s="369" t="s">
        <v>494</v>
      </c>
      <c r="I298" s="379"/>
      <c r="J298" s="371"/>
      <c r="K298" s="371">
        <v>0.1</v>
      </c>
      <c r="L298" s="371"/>
      <c r="M298" s="372">
        <f t="shared" si="6"/>
        <v>0.1</v>
      </c>
      <c r="O298" s="307"/>
      <c r="P298" s="345"/>
      <c r="Q298" s="1" t="s">
        <v>277</v>
      </c>
    </row>
    <row r="299" spans="1:17" ht="14.25" customHeight="1">
      <c r="A299" s="303" t="s">
        <v>215</v>
      </c>
      <c r="B299" s="304" t="s">
        <v>263</v>
      </c>
      <c r="C299" s="303" t="s">
        <v>12</v>
      </c>
      <c r="D299" s="367" t="s">
        <v>30</v>
      </c>
      <c r="E299" s="367" t="s">
        <v>14</v>
      </c>
      <c r="F299" s="368" t="s">
        <v>217</v>
      </c>
      <c r="G299" s="369" t="s">
        <v>216</v>
      </c>
      <c r="H299" s="369" t="s">
        <v>494</v>
      </c>
      <c r="I299" s="379"/>
      <c r="J299" s="371"/>
      <c r="K299" s="371">
        <v>0.1</v>
      </c>
      <c r="L299" s="371"/>
      <c r="M299" s="372">
        <f t="shared" si="6"/>
        <v>0.1</v>
      </c>
      <c r="O299" s="307"/>
      <c r="P299" s="345"/>
      <c r="Q299" s="1" t="s">
        <v>277</v>
      </c>
    </row>
    <row r="300" spans="1:17" ht="14.25" customHeight="1">
      <c r="A300" s="303" t="s">
        <v>215</v>
      </c>
      <c r="B300" s="304" t="s">
        <v>263</v>
      </c>
      <c r="C300" s="303" t="s">
        <v>12</v>
      </c>
      <c r="D300" s="367" t="s">
        <v>38</v>
      </c>
      <c r="E300" s="367" t="s">
        <v>22</v>
      </c>
      <c r="F300" s="458" t="s">
        <v>687</v>
      </c>
      <c r="G300" s="338" t="s">
        <v>216</v>
      </c>
      <c r="H300" s="369" t="s">
        <v>494</v>
      </c>
      <c r="I300" s="379"/>
      <c r="J300" s="371"/>
      <c r="K300" s="339">
        <v>0.1</v>
      </c>
      <c r="L300" s="371"/>
      <c r="M300" s="340">
        <f>SUM(I300:L300)</f>
        <v>0.1</v>
      </c>
      <c r="O300" s="307"/>
      <c r="P300" s="345"/>
      <c r="Q300" s="1" t="s">
        <v>277</v>
      </c>
    </row>
    <row r="301" spans="1:17" ht="25.5">
      <c r="A301" s="303" t="s">
        <v>215</v>
      </c>
      <c r="B301" s="304" t="s">
        <v>263</v>
      </c>
      <c r="C301" s="303" t="s">
        <v>12</v>
      </c>
      <c r="D301" s="367" t="s">
        <v>33</v>
      </c>
      <c r="E301" s="367" t="s">
        <v>27</v>
      </c>
      <c r="F301" s="368" t="s">
        <v>122</v>
      </c>
      <c r="G301" s="369" t="s">
        <v>340</v>
      </c>
      <c r="H301" s="369" t="s">
        <v>494</v>
      </c>
      <c r="I301" s="379"/>
      <c r="J301" s="371"/>
      <c r="K301" s="371">
        <v>0.3</v>
      </c>
      <c r="L301" s="371"/>
      <c r="M301" s="372">
        <f t="shared" si="6"/>
        <v>0.3</v>
      </c>
      <c r="O301" s="307"/>
      <c r="P301" s="345"/>
      <c r="Q301" s="1" t="s">
        <v>277</v>
      </c>
    </row>
    <row r="302" spans="1:16" ht="25.5">
      <c r="A302" s="303" t="s">
        <v>215</v>
      </c>
      <c r="B302" s="304" t="s">
        <v>263</v>
      </c>
      <c r="C302" s="303" t="s">
        <v>12</v>
      </c>
      <c r="D302" s="373" t="s">
        <v>33</v>
      </c>
      <c r="E302" s="367" t="s">
        <v>87</v>
      </c>
      <c r="F302" s="368" t="s">
        <v>269</v>
      </c>
      <c r="G302" s="369" t="s">
        <v>218</v>
      </c>
      <c r="H302" s="369" t="s">
        <v>353</v>
      </c>
      <c r="I302" s="379"/>
      <c r="J302" s="339">
        <v>0.1</v>
      </c>
      <c r="K302" s="371"/>
      <c r="L302" s="371"/>
      <c r="M302" s="340">
        <f t="shared" si="6"/>
        <v>0.1</v>
      </c>
      <c r="O302" s="307"/>
      <c r="P302" s="345"/>
    </row>
    <row r="303" spans="1:16" ht="12.75">
      <c r="A303" s="303" t="s">
        <v>215</v>
      </c>
      <c r="B303" s="304" t="s">
        <v>263</v>
      </c>
      <c r="C303" s="311" t="s">
        <v>12</v>
      </c>
      <c r="D303" s="389" t="s">
        <v>46</v>
      </c>
      <c r="E303" s="389" t="s">
        <v>47</v>
      </c>
      <c r="F303" s="389" t="s">
        <v>47</v>
      </c>
      <c r="G303" s="390"/>
      <c r="H303" s="391"/>
      <c r="I303" s="392">
        <f>SUM(I297:I302)</f>
        <v>0</v>
      </c>
      <c r="J303" s="393">
        <f>SUM(J297:J302)</f>
        <v>0.35</v>
      </c>
      <c r="K303" s="393">
        <f>SUM(K297:K302)</f>
        <v>0.6000000000000001</v>
      </c>
      <c r="L303" s="393"/>
      <c r="M303" s="394">
        <f t="shared" si="6"/>
        <v>0.9500000000000001</v>
      </c>
      <c r="O303" s="313"/>
      <c r="P303" s="347"/>
    </row>
    <row r="304" spans="1:17" ht="15.75" customHeight="1">
      <c r="A304" s="303" t="s">
        <v>215</v>
      </c>
      <c r="B304" s="304" t="s">
        <v>263</v>
      </c>
      <c r="C304" s="303" t="s">
        <v>48</v>
      </c>
      <c r="D304" s="367" t="s">
        <v>212</v>
      </c>
      <c r="E304" s="367" t="s">
        <v>14</v>
      </c>
      <c r="F304" s="368" t="s">
        <v>213</v>
      </c>
      <c r="G304" s="369" t="s">
        <v>216</v>
      </c>
      <c r="H304" s="381" t="s">
        <v>493</v>
      </c>
      <c r="I304" s="379"/>
      <c r="J304" s="371"/>
      <c r="K304" s="371"/>
      <c r="L304" s="371">
        <v>0.1</v>
      </c>
      <c r="M304" s="372">
        <f t="shared" si="6"/>
        <v>0.1</v>
      </c>
      <c r="O304" s="307"/>
      <c r="P304" s="345"/>
      <c r="Q304" s="1" t="s">
        <v>277</v>
      </c>
    </row>
    <row r="305" spans="1:17" ht="15.75" customHeight="1">
      <c r="A305" s="303" t="s">
        <v>215</v>
      </c>
      <c r="B305" s="304" t="s">
        <v>263</v>
      </c>
      <c r="C305" s="303" t="s">
        <v>48</v>
      </c>
      <c r="D305" s="460" t="s">
        <v>49</v>
      </c>
      <c r="E305" s="460" t="s">
        <v>22</v>
      </c>
      <c r="F305" s="458" t="s">
        <v>721</v>
      </c>
      <c r="G305" s="338" t="s">
        <v>216</v>
      </c>
      <c r="H305" s="338" t="s">
        <v>493</v>
      </c>
      <c r="I305" s="473"/>
      <c r="J305" s="339"/>
      <c r="K305" s="339"/>
      <c r="L305" s="339">
        <v>0.1</v>
      </c>
      <c r="M305" s="340">
        <f>SUM(I305:L305)</f>
        <v>0.1</v>
      </c>
      <c r="O305" s="307"/>
      <c r="P305" s="345"/>
      <c r="Q305" s="1" t="s">
        <v>277</v>
      </c>
    </row>
    <row r="306" spans="1:17" ht="15.75" customHeight="1">
      <c r="A306" s="303" t="s">
        <v>215</v>
      </c>
      <c r="B306" s="304" t="s">
        <v>263</v>
      </c>
      <c r="C306" s="303" t="s">
        <v>48</v>
      </c>
      <c r="D306" s="367" t="s">
        <v>49</v>
      </c>
      <c r="E306" s="367" t="s">
        <v>22</v>
      </c>
      <c r="F306" s="368" t="s">
        <v>408</v>
      </c>
      <c r="G306" s="369" t="s">
        <v>216</v>
      </c>
      <c r="H306" s="369" t="s">
        <v>493</v>
      </c>
      <c r="I306" s="379"/>
      <c r="J306" s="371"/>
      <c r="K306" s="371"/>
      <c r="L306" s="371">
        <v>0.1</v>
      </c>
      <c r="M306" s="372">
        <f t="shared" si="6"/>
        <v>0.1</v>
      </c>
      <c r="O306" s="307"/>
      <c r="P306" s="345"/>
      <c r="Q306" s="1" t="s">
        <v>277</v>
      </c>
    </row>
    <row r="307" spans="1:17" ht="15.75" customHeight="1">
      <c r="A307" s="303" t="s">
        <v>215</v>
      </c>
      <c r="B307" s="304" t="s">
        <v>263</v>
      </c>
      <c r="C307" s="303" t="s">
        <v>48</v>
      </c>
      <c r="D307" s="367" t="s">
        <v>59</v>
      </c>
      <c r="E307" s="367" t="s">
        <v>14</v>
      </c>
      <c r="F307" s="368" t="s">
        <v>62</v>
      </c>
      <c r="G307" s="369" t="s">
        <v>216</v>
      </c>
      <c r="H307" s="381" t="s">
        <v>493</v>
      </c>
      <c r="I307" s="379"/>
      <c r="J307" s="371"/>
      <c r="K307" s="371"/>
      <c r="L307" s="371">
        <v>0.1</v>
      </c>
      <c r="M307" s="372">
        <f t="shared" si="6"/>
        <v>0.1</v>
      </c>
      <c r="O307" s="307"/>
      <c r="P307" s="345"/>
      <c r="Q307" s="1" t="s">
        <v>277</v>
      </c>
    </row>
    <row r="308" spans="1:17" ht="15.75" customHeight="1">
      <c r="A308" s="303" t="s">
        <v>215</v>
      </c>
      <c r="B308" s="304" t="s">
        <v>263</v>
      </c>
      <c r="C308" s="303" t="s">
        <v>48</v>
      </c>
      <c r="D308" s="367" t="s">
        <v>59</v>
      </c>
      <c r="E308" s="367" t="s">
        <v>14</v>
      </c>
      <c r="F308" s="368" t="s">
        <v>220</v>
      </c>
      <c r="G308" s="369" t="s">
        <v>216</v>
      </c>
      <c r="H308" s="381" t="s">
        <v>493</v>
      </c>
      <c r="I308" s="379"/>
      <c r="J308" s="371"/>
      <c r="K308" s="371"/>
      <c r="L308" s="371">
        <v>0.1</v>
      </c>
      <c r="M308" s="372">
        <f t="shared" si="6"/>
        <v>0.1</v>
      </c>
      <c r="O308" s="307"/>
      <c r="P308" s="345"/>
      <c r="Q308" s="1" t="s">
        <v>277</v>
      </c>
    </row>
    <row r="309" spans="1:16" ht="12.75">
      <c r="A309" s="303" t="s">
        <v>215</v>
      </c>
      <c r="B309" s="304" t="s">
        <v>263</v>
      </c>
      <c r="C309" s="311" t="s">
        <v>48</v>
      </c>
      <c r="D309" s="389" t="s">
        <v>70</v>
      </c>
      <c r="E309" s="389" t="s">
        <v>47</v>
      </c>
      <c r="F309" s="389" t="s">
        <v>47</v>
      </c>
      <c r="G309" s="390"/>
      <c r="H309" s="391"/>
      <c r="I309" s="392"/>
      <c r="J309" s="393"/>
      <c r="K309" s="393"/>
      <c r="L309" s="393">
        <f>SUM(L304:L308)</f>
        <v>0.5</v>
      </c>
      <c r="M309" s="394">
        <f t="shared" si="6"/>
        <v>0.5</v>
      </c>
      <c r="O309" s="313"/>
      <c r="P309" s="347"/>
    </row>
    <row r="310" spans="1:16" ht="12.75">
      <c r="A310" s="303" t="s">
        <v>215</v>
      </c>
      <c r="B310" s="493" t="s">
        <v>263</v>
      </c>
      <c r="C310" s="314" t="s">
        <v>71</v>
      </c>
      <c r="D310" s="398" t="s">
        <v>47</v>
      </c>
      <c r="E310" s="398" t="s">
        <v>47</v>
      </c>
      <c r="F310" s="398" t="s">
        <v>47</v>
      </c>
      <c r="G310" s="399"/>
      <c r="H310" s="400"/>
      <c r="I310" s="419">
        <f>I303</f>
        <v>0</v>
      </c>
      <c r="J310" s="420">
        <f>J303</f>
        <v>0.35</v>
      </c>
      <c r="K310" s="420">
        <f>K303</f>
        <v>0.6000000000000001</v>
      </c>
      <c r="L310" s="420">
        <f>L309</f>
        <v>0.5</v>
      </c>
      <c r="M310" s="490">
        <f t="shared" si="6"/>
        <v>1.4500000000000002</v>
      </c>
      <c r="O310" s="315"/>
      <c r="P310" s="348"/>
    </row>
    <row r="311" spans="1:17" ht="15" customHeight="1">
      <c r="A311" s="303" t="s">
        <v>215</v>
      </c>
      <c r="B311" s="324" t="s">
        <v>221</v>
      </c>
      <c r="C311" s="317" t="s">
        <v>12</v>
      </c>
      <c r="D311" s="373" t="s">
        <v>140</v>
      </c>
      <c r="E311" s="368" t="s">
        <v>14</v>
      </c>
      <c r="F311" s="368" t="s">
        <v>173</v>
      </c>
      <c r="G311" s="381" t="s">
        <v>431</v>
      </c>
      <c r="H311" s="428" t="s">
        <v>494</v>
      </c>
      <c r="I311" s="388"/>
      <c r="J311" s="395"/>
      <c r="K311" s="395">
        <v>0.25</v>
      </c>
      <c r="L311" s="395"/>
      <c r="M311" s="372">
        <f t="shared" si="6"/>
        <v>0.25</v>
      </c>
      <c r="O311" s="307"/>
      <c r="P311" s="345"/>
      <c r="Q311" s="12" t="s">
        <v>274</v>
      </c>
    </row>
    <row r="312" spans="1:17" ht="15" customHeight="1">
      <c r="A312" s="303" t="s">
        <v>215</v>
      </c>
      <c r="B312" s="304" t="s">
        <v>221</v>
      </c>
      <c r="C312" s="325" t="s">
        <v>12</v>
      </c>
      <c r="D312" s="367" t="s">
        <v>527</v>
      </c>
      <c r="E312" s="367" t="s">
        <v>14</v>
      </c>
      <c r="F312" s="368" t="s">
        <v>134</v>
      </c>
      <c r="G312" s="381" t="s">
        <v>285</v>
      </c>
      <c r="H312" s="381" t="s">
        <v>494</v>
      </c>
      <c r="I312" s="379"/>
      <c r="J312" s="371"/>
      <c r="K312" s="371">
        <v>0.25</v>
      </c>
      <c r="L312" s="371"/>
      <c r="M312" s="372">
        <f t="shared" si="6"/>
        <v>0.25</v>
      </c>
      <c r="O312" s="307"/>
      <c r="P312" s="345"/>
      <c r="Q312" t="s">
        <v>274</v>
      </c>
    </row>
    <row r="313" spans="1:17" ht="15" customHeight="1">
      <c r="A313" s="303" t="s">
        <v>215</v>
      </c>
      <c r="B313" s="328" t="s">
        <v>221</v>
      </c>
      <c r="C313" s="322" t="s">
        <v>12</v>
      </c>
      <c r="D313" s="382" t="s">
        <v>16</v>
      </c>
      <c r="E313" s="367" t="s">
        <v>14</v>
      </c>
      <c r="F313" s="368" t="s">
        <v>17</v>
      </c>
      <c r="G313" s="369" t="s">
        <v>308</v>
      </c>
      <c r="H313" s="369" t="s">
        <v>494</v>
      </c>
      <c r="I313" s="379"/>
      <c r="J313" s="371"/>
      <c r="K313" s="371">
        <v>0.25</v>
      </c>
      <c r="L313" s="371"/>
      <c r="M313" s="372">
        <f t="shared" si="6"/>
        <v>0.25</v>
      </c>
      <c r="O313" s="307"/>
      <c r="P313" s="345"/>
      <c r="Q313" t="s">
        <v>274</v>
      </c>
    </row>
    <row r="314" spans="1:16" ht="25.5">
      <c r="A314" s="303" t="s">
        <v>215</v>
      </c>
      <c r="B314" s="328" t="s">
        <v>221</v>
      </c>
      <c r="C314" s="322" t="s">
        <v>12</v>
      </c>
      <c r="D314" s="383" t="s">
        <v>16</v>
      </c>
      <c r="E314" s="367" t="s">
        <v>22</v>
      </c>
      <c r="F314" s="368" t="s">
        <v>346</v>
      </c>
      <c r="G314" s="369" t="s">
        <v>347</v>
      </c>
      <c r="H314" s="369" t="s">
        <v>353</v>
      </c>
      <c r="I314" s="379"/>
      <c r="J314" s="371">
        <v>0.25</v>
      </c>
      <c r="K314" s="371"/>
      <c r="L314" s="371"/>
      <c r="M314" s="372">
        <f t="shared" si="6"/>
        <v>0.25</v>
      </c>
      <c r="O314" s="307"/>
      <c r="P314" s="345"/>
    </row>
    <row r="315" spans="1:17" ht="15.75" customHeight="1">
      <c r="A315" s="303" t="s">
        <v>215</v>
      </c>
      <c r="B315" s="304" t="s">
        <v>221</v>
      </c>
      <c r="C315" s="303" t="s">
        <v>12</v>
      </c>
      <c r="D315" s="373" t="s">
        <v>19</v>
      </c>
      <c r="E315" s="373" t="s">
        <v>14</v>
      </c>
      <c r="F315" s="368" t="s">
        <v>92</v>
      </c>
      <c r="G315" s="369" t="s">
        <v>598</v>
      </c>
      <c r="H315" s="369" t="s">
        <v>494</v>
      </c>
      <c r="I315" s="379"/>
      <c r="J315" s="371"/>
      <c r="K315" s="371">
        <v>0.15</v>
      </c>
      <c r="L315" s="371"/>
      <c r="M315" s="372">
        <f t="shared" si="6"/>
        <v>0.15</v>
      </c>
      <c r="O315" s="307"/>
      <c r="P315" s="345"/>
      <c r="Q315" t="s">
        <v>274</v>
      </c>
    </row>
    <row r="316" spans="1:17" ht="15.75" customHeight="1">
      <c r="A316" s="303" t="s">
        <v>215</v>
      </c>
      <c r="B316" s="304" t="s">
        <v>221</v>
      </c>
      <c r="C316" s="303" t="s">
        <v>12</v>
      </c>
      <c r="D316" s="367" t="s">
        <v>24</v>
      </c>
      <c r="E316" s="367" t="s">
        <v>27</v>
      </c>
      <c r="F316" s="368" t="s">
        <v>28</v>
      </c>
      <c r="G316" s="369" t="s">
        <v>622</v>
      </c>
      <c r="H316" s="369" t="s">
        <v>353</v>
      </c>
      <c r="I316" s="379"/>
      <c r="J316" s="371">
        <v>0.25</v>
      </c>
      <c r="K316" s="371"/>
      <c r="L316" s="371"/>
      <c r="M316" s="372">
        <f t="shared" si="6"/>
        <v>0.25</v>
      </c>
      <c r="O316" s="307"/>
      <c r="P316" s="345"/>
      <c r="Q316" t="s">
        <v>274</v>
      </c>
    </row>
    <row r="317" spans="1:17" ht="15.75" customHeight="1">
      <c r="A317" s="303" t="s">
        <v>215</v>
      </c>
      <c r="B317" s="304" t="s">
        <v>221</v>
      </c>
      <c r="C317" s="303" t="s">
        <v>12</v>
      </c>
      <c r="D317" s="383" t="s">
        <v>30</v>
      </c>
      <c r="E317" s="367" t="s">
        <v>22</v>
      </c>
      <c r="F317" s="368" t="s">
        <v>320</v>
      </c>
      <c r="G317" s="369" t="s">
        <v>289</v>
      </c>
      <c r="H317" s="369" t="s">
        <v>353</v>
      </c>
      <c r="I317" s="379"/>
      <c r="J317" s="371">
        <v>0.25</v>
      </c>
      <c r="K317" s="371"/>
      <c r="L317" s="371"/>
      <c r="M317" s="372">
        <f t="shared" si="6"/>
        <v>0.25</v>
      </c>
      <c r="O317" s="307"/>
      <c r="P317" s="345"/>
      <c r="Q317" t="s">
        <v>274</v>
      </c>
    </row>
    <row r="318" spans="1:17" ht="15.75" customHeight="1">
      <c r="A318" s="303" t="s">
        <v>215</v>
      </c>
      <c r="B318" s="304" t="s">
        <v>221</v>
      </c>
      <c r="C318" s="303" t="s">
        <v>12</v>
      </c>
      <c r="D318" s="367" t="s">
        <v>13</v>
      </c>
      <c r="E318" s="367" t="s">
        <v>14</v>
      </c>
      <c r="F318" s="458" t="s">
        <v>15</v>
      </c>
      <c r="G318" s="369" t="s">
        <v>222</v>
      </c>
      <c r="H318" s="369" t="s">
        <v>353</v>
      </c>
      <c r="I318" s="379"/>
      <c r="J318" s="371">
        <v>0.25</v>
      </c>
      <c r="K318" s="371"/>
      <c r="L318" s="371"/>
      <c r="M318" s="372">
        <f t="shared" si="6"/>
        <v>0.25</v>
      </c>
      <c r="O318" s="307"/>
      <c r="P318" s="345"/>
      <c r="Q318" t="s">
        <v>274</v>
      </c>
    </row>
    <row r="319" spans="1:17" ht="15.75" customHeight="1">
      <c r="A319" s="303" t="s">
        <v>215</v>
      </c>
      <c r="B319" s="304" t="s">
        <v>221</v>
      </c>
      <c r="C319" s="305" t="s">
        <v>12</v>
      </c>
      <c r="D319" s="367" t="s">
        <v>33</v>
      </c>
      <c r="E319" s="367" t="s">
        <v>22</v>
      </c>
      <c r="F319" s="368" t="s">
        <v>37</v>
      </c>
      <c r="G319" s="369" t="s">
        <v>276</v>
      </c>
      <c r="H319" s="369" t="s">
        <v>353</v>
      </c>
      <c r="I319" s="379"/>
      <c r="J319" s="371">
        <v>0.25</v>
      </c>
      <c r="K319" s="371"/>
      <c r="L319" s="371"/>
      <c r="M319" s="372">
        <f t="shared" si="6"/>
        <v>0.25</v>
      </c>
      <c r="O319" s="307"/>
      <c r="P319" s="345"/>
      <c r="Q319" t="s">
        <v>274</v>
      </c>
    </row>
    <row r="320" spans="1:16" ht="15.75" customHeight="1">
      <c r="A320" s="303" t="s">
        <v>215</v>
      </c>
      <c r="B320" s="304" t="s">
        <v>221</v>
      </c>
      <c r="C320" s="305" t="s">
        <v>12</v>
      </c>
      <c r="D320" s="367" t="s">
        <v>527</v>
      </c>
      <c r="E320" s="367" t="s">
        <v>22</v>
      </c>
      <c r="F320" s="381" t="s">
        <v>332</v>
      </c>
      <c r="G320" s="369" t="s">
        <v>331</v>
      </c>
      <c r="H320" s="381" t="s">
        <v>353</v>
      </c>
      <c r="I320" s="379"/>
      <c r="J320" s="371">
        <v>0.2</v>
      </c>
      <c r="K320" s="371"/>
      <c r="L320" s="371"/>
      <c r="M320" s="372">
        <f t="shared" si="6"/>
        <v>0.2</v>
      </c>
      <c r="O320" s="307"/>
      <c r="P320" s="345"/>
    </row>
    <row r="321" spans="1:16" ht="15.75" customHeight="1">
      <c r="A321" s="303" t="s">
        <v>215</v>
      </c>
      <c r="B321" s="304" t="s">
        <v>221</v>
      </c>
      <c r="C321" s="303" t="s">
        <v>12</v>
      </c>
      <c r="D321" s="367" t="s">
        <v>95</v>
      </c>
      <c r="E321" s="367" t="s">
        <v>14</v>
      </c>
      <c r="F321" s="368" t="s">
        <v>227</v>
      </c>
      <c r="G321" s="369" t="s">
        <v>613</v>
      </c>
      <c r="H321" s="381" t="s">
        <v>494</v>
      </c>
      <c r="I321" s="379"/>
      <c r="J321" s="371"/>
      <c r="K321" s="371">
        <v>0.2</v>
      </c>
      <c r="L321" s="371"/>
      <c r="M321" s="372">
        <f aca="true" t="shared" si="7" ref="M321:M392">SUM(I321:L321)</f>
        <v>0.2</v>
      </c>
      <c r="O321" s="307"/>
      <c r="P321" s="345"/>
    </row>
    <row r="322" spans="1:16" ht="15.75" customHeight="1">
      <c r="A322" s="303" t="s">
        <v>215</v>
      </c>
      <c r="B322" s="304" t="s">
        <v>221</v>
      </c>
      <c r="C322" s="311" t="s">
        <v>12</v>
      </c>
      <c r="D322" s="389" t="s">
        <v>46</v>
      </c>
      <c r="E322" s="389" t="s">
        <v>47</v>
      </c>
      <c r="F322" s="389" t="s">
        <v>47</v>
      </c>
      <c r="G322" s="390"/>
      <c r="H322" s="391"/>
      <c r="I322" s="392">
        <f>SUM(I311:I321)</f>
        <v>0</v>
      </c>
      <c r="J322" s="393">
        <f>SUM(J311:J321)</f>
        <v>1.45</v>
      </c>
      <c r="K322" s="393">
        <f>SUM(K311:K321)</f>
        <v>1.1</v>
      </c>
      <c r="L322" s="393">
        <f>SUM(L311:L321)</f>
        <v>0</v>
      </c>
      <c r="M322" s="394">
        <f t="shared" si="7"/>
        <v>2.55</v>
      </c>
      <c r="O322" s="313"/>
      <c r="P322" s="347"/>
    </row>
    <row r="323" spans="1:16" ht="25.5">
      <c r="A323" s="303" t="s">
        <v>215</v>
      </c>
      <c r="B323" s="304" t="s">
        <v>221</v>
      </c>
      <c r="C323" s="316" t="s">
        <v>48</v>
      </c>
      <c r="D323" s="368" t="s">
        <v>52</v>
      </c>
      <c r="E323" s="368" t="s">
        <v>14</v>
      </c>
      <c r="F323" s="381" t="s">
        <v>345</v>
      </c>
      <c r="G323" s="429" t="s">
        <v>329</v>
      </c>
      <c r="H323" s="381" t="s">
        <v>493</v>
      </c>
      <c r="I323" s="388"/>
      <c r="J323" s="395"/>
      <c r="K323" s="395"/>
      <c r="L323" s="395">
        <v>0.1</v>
      </c>
      <c r="M323" s="372">
        <f t="shared" si="7"/>
        <v>0.1</v>
      </c>
      <c r="O323" s="307"/>
      <c r="P323" s="345"/>
    </row>
    <row r="324" spans="1:17" ht="12.75">
      <c r="A324" s="303" t="s">
        <v>215</v>
      </c>
      <c r="B324" s="304" t="s">
        <v>221</v>
      </c>
      <c r="C324" s="303" t="s">
        <v>48</v>
      </c>
      <c r="D324" s="367" t="s">
        <v>212</v>
      </c>
      <c r="E324" s="367" t="s">
        <v>14</v>
      </c>
      <c r="F324" s="368" t="s">
        <v>213</v>
      </c>
      <c r="G324" s="369" t="s">
        <v>430</v>
      </c>
      <c r="H324" s="381" t="s">
        <v>493</v>
      </c>
      <c r="I324" s="379"/>
      <c r="J324" s="371"/>
      <c r="K324" s="371"/>
      <c r="L324" s="371">
        <v>0.25</v>
      </c>
      <c r="M324" s="372">
        <f t="shared" si="7"/>
        <v>0.25</v>
      </c>
      <c r="O324" s="307"/>
      <c r="P324" s="345"/>
      <c r="Q324" t="s">
        <v>274</v>
      </c>
    </row>
    <row r="325" spans="1:17" ht="12.75">
      <c r="A325" s="303" t="s">
        <v>215</v>
      </c>
      <c r="B325" s="304" t="s">
        <v>221</v>
      </c>
      <c r="C325" s="322" t="s">
        <v>48</v>
      </c>
      <c r="D325" s="367" t="s">
        <v>153</v>
      </c>
      <c r="E325" s="367" t="s">
        <v>27</v>
      </c>
      <c r="F325" s="368" t="s">
        <v>275</v>
      </c>
      <c r="G325" s="369" t="s">
        <v>466</v>
      </c>
      <c r="H325" s="381" t="s">
        <v>493</v>
      </c>
      <c r="I325" s="379"/>
      <c r="J325" s="371"/>
      <c r="K325" s="371"/>
      <c r="L325" s="371">
        <v>0.25</v>
      </c>
      <c r="M325" s="372">
        <f t="shared" si="7"/>
        <v>0.25</v>
      </c>
      <c r="O325" s="307"/>
      <c r="P325" s="345"/>
      <c r="Q325" t="s">
        <v>274</v>
      </c>
    </row>
    <row r="326" spans="1:16" ht="12.75">
      <c r="A326" s="303" t="s">
        <v>215</v>
      </c>
      <c r="B326" s="304" t="s">
        <v>221</v>
      </c>
      <c r="C326" s="303" t="s">
        <v>48</v>
      </c>
      <c r="D326" s="373" t="s">
        <v>153</v>
      </c>
      <c r="E326" s="367" t="s">
        <v>27</v>
      </c>
      <c r="F326" s="368" t="s">
        <v>275</v>
      </c>
      <c r="G326" s="369" t="s">
        <v>225</v>
      </c>
      <c r="H326" s="381" t="s">
        <v>493</v>
      </c>
      <c r="I326" s="379"/>
      <c r="J326" s="371"/>
      <c r="K326" s="371"/>
      <c r="L326" s="371">
        <v>0.15</v>
      </c>
      <c r="M326" s="372">
        <f t="shared" si="7"/>
        <v>0.15</v>
      </c>
      <c r="O326" s="307"/>
      <c r="P326" s="345"/>
    </row>
    <row r="327" spans="1:17" ht="12.75">
      <c r="A327" s="303" t="s">
        <v>215</v>
      </c>
      <c r="B327" s="304" t="s">
        <v>221</v>
      </c>
      <c r="C327" s="303" t="s">
        <v>48</v>
      </c>
      <c r="D327" s="373" t="s">
        <v>49</v>
      </c>
      <c r="E327" s="367" t="s">
        <v>22</v>
      </c>
      <c r="F327" s="368" t="s">
        <v>408</v>
      </c>
      <c r="G327" s="369" t="s">
        <v>660</v>
      </c>
      <c r="H327" s="369" t="s">
        <v>493</v>
      </c>
      <c r="I327" s="379"/>
      <c r="J327" s="371"/>
      <c r="K327" s="371"/>
      <c r="L327" s="371">
        <v>0.25</v>
      </c>
      <c r="M327" s="372">
        <f>SUM(I327:L327)</f>
        <v>0.25</v>
      </c>
      <c r="O327" s="307"/>
      <c r="P327" s="345"/>
      <c r="Q327" t="s">
        <v>274</v>
      </c>
    </row>
    <row r="328" spans="1:16" ht="12.75">
      <c r="A328" s="303" t="s">
        <v>215</v>
      </c>
      <c r="B328" s="304" t="s">
        <v>221</v>
      </c>
      <c r="C328" s="303" t="s">
        <v>48</v>
      </c>
      <c r="D328" s="472" t="s">
        <v>49</v>
      </c>
      <c r="E328" s="460" t="s">
        <v>27</v>
      </c>
      <c r="F328" s="458" t="s">
        <v>719</v>
      </c>
      <c r="G328" s="338" t="s">
        <v>720</v>
      </c>
      <c r="H328" s="338" t="s">
        <v>493</v>
      </c>
      <c r="I328" s="473"/>
      <c r="J328" s="339"/>
      <c r="K328" s="339"/>
      <c r="L328" s="339">
        <v>0.15</v>
      </c>
      <c r="M328" s="340">
        <f>SUM(I328:L328)</f>
        <v>0.15</v>
      </c>
      <c r="O328" s="307"/>
      <c r="P328" s="345"/>
    </row>
    <row r="329" spans="1:16" ht="12.75">
      <c r="A329" s="303" t="s">
        <v>215</v>
      </c>
      <c r="B329" s="304" t="s">
        <v>221</v>
      </c>
      <c r="C329" s="303" t="s">
        <v>48</v>
      </c>
      <c r="D329" s="367" t="s">
        <v>104</v>
      </c>
      <c r="E329" s="367" t="s">
        <v>87</v>
      </c>
      <c r="F329" s="368" t="s">
        <v>653</v>
      </c>
      <c r="G329" s="381" t="s">
        <v>331</v>
      </c>
      <c r="H329" s="381" t="s">
        <v>493</v>
      </c>
      <c r="I329" s="379"/>
      <c r="J329" s="371"/>
      <c r="K329" s="371"/>
      <c r="L329" s="371">
        <v>0.2</v>
      </c>
      <c r="M329" s="372">
        <f>SUM(I329:L329)</f>
        <v>0.2</v>
      </c>
      <c r="O329" s="307"/>
      <c r="P329" s="345"/>
    </row>
    <row r="330" spans="1:16" ht="25.5">
      <c r="A330" s="303" t="s">
        <v>215</v>
      </c>
      <c r="B330" s="304" t="s">
        <v>221</v>
      </c>
      <c r="C330" s="303" t="s">
        <v>48</v>
      </c>
      <c r="D330" s="367" t="s">
        <v>59</v>
      </c>
      <c r="E330" s="367" t="s">
        <v>27</v>
      </c>
      <c r="F330" s="368" t="s">
        <v>379</v>
      </c>
      <c r="G330" s="381" t="s">
        <v>672</v>
      </c>
      <c r="H330" s="381" t="s">
        <v>493</v>
      </c>
      <c r="I330" s="379"/>
      <c r="J330" s="371"/>
      <c r="K330" s="371"/>
      <c r="L330" s="339">
        <v>0.05</v>
      </c>
      <c r="M330" s="340">
        <f t="shared" si="7"/>
        <v>0.05</v>
      </c>
      <c r="O330" s="307"/>
      <c r="P330" s="345"/>
    </row>
    <row r="331" spans="1:17" ht="12.75">
      <c r="A331" s="303" t="s">
        <v>215</v>
      </c>
      <c r="B331" s="304" t="s">
        <v>221</v>
      </c>
      <c r="C331" s="309" t="s">
        <v>12</v>
      </c>
      <c r="D331" s="410" t="s">
        <v>606</v>
      </c>
      <c r="E331" s="411" t="s">
        <v>14</v>
      </c>
      <c r="F331" s="368" t="s">
        <v>136</v>
      </c>
      <c r="G331" s="338" t="s">
        <v>724</v>
      </c>
      <c r="H331" s="381" t="s">
        <v>493</v>
      </c>
      <c r="I331" s="379"/>
      <c r="J331" s="371"/>
      <c r="K331" s="371"/>
      <c r="L331" s="371">
        <v>0.25</v>
      </c>
      <c r="M331" s="372">
        <f t="shared" si="7"/>
        <v>0.25</v>
      </c>
      <c r="O331" s="307"/>
      <c r="P331" s="345"/>
      <c r="Q331" t="s">
        <v>274</v>
      </c>
    </row>
    <row r="332" spans="1:16" s="357" customFormat="1" ht="12.75">
      <c r="A332" s="373" t="s">
        <v>215</v>
      </c>
      <c r="B332" s="459" t="s">
        <v>221</v>
      </c>
      <c r="C332" s="373" t="s">
        <v>48</v>
      </c>
      <c r="D332" s="430" t="s">
        <v>606</v>
      </c>
      <c r="E332" s="431" t="s">
        <v>87</v>
      </c>
      <c r="F332" s="368" t="s">
        <v>610</v>
      </c>
      <c r="G332" s="369" t="s">
        <v>226</v>
      </c>
      <c r="H332" s="381" t="s">
        <v>493</v>
      </c>
      <c r="I332" s="379"/>
      <c r="J332" s="371"/>
      <c r="K332" s="371"/>
      <c r="L332" s="371">
        <v>0.2</v>
      </c>
      <c r="M332" s="372">
        <f t="shared" si="7"/>
        <v>0.2</v>
      </c>
      <c r="O332" s="340"/>
      <c r="P332" s="352"/>
    </row>
    <row r="333" spans="1:17" ht="12.75">
      <c r="A333" s="373" t="s">
        <v>215</v>
      </c>
      <c r="B333" s="459" t="s">
        <v>221</v>
      </c>
      <c r="C333" s="373" t="s">
        <v>48</v>
      </c>
      <c r="D333" s="380" t="s">
        <v>52</v>
      </c>
      <c r="E333" s="380" t="s">
        <v>14</v>
      </c>
      <c r="F333" s="368" t="s">
        <v>56</v>
      </c>
      <c r="G333" s="369" t="s">
        <v>309</v>
      </c>
      <c r="H333" s="381" t="s">
        <v>493</v>
      </c>
      <c r="I333" s="379"/>
      <c r="J333" s="371"/>
      <c r="K333" s="371"/>
      <c r="L333" s="371">
        <v>0.25</v>
      </c>
      <c r="M333" s="372">
        <f t="shared" si="7"/>
        <v>0.25</v>
      </c>
      <c r="O333" s="307"/>
      <c r="P333" s="345"/>
      <c r="Q333" t="s">
        <v>274</v>
      </c>
    </row>
    <row r="334" spans="1:17" ht="12.75">
      <c r="A334" s="373" t="s">
        <v>215</v>
      </c>
      <c r="B334" s="459" t="s">
        <v>221</v>
      </c>
      <c r="C334" s="373" t="s">
        <v>48</v>
      </c>
      <c r="D334" s="373" t="s">
        <v>52</v>
      </c>
      <c r="E334" s="373" t="s">
        <v>14</v>
      </c>
      <c r="F334" s="368" t="s">
        <v>244</v>
      </c>
      <c r="G334" s="369" t="s">
        <v>308</v>
      </c>
      <c r="H334" s="381" t="s">
        <v>493</v>
      </c>
      <c r="I334" s="379"/>
      <c r="J334" s="371"/>
      <c r="K334" s="371"/>
      <c r="L334" s="371">
        <v>0.25</v>
      </c>
      <c r="M334" s="372">
        <f>SUM(I334:L334)</f>
        <v>0.25</v>
      </c>
      <c r="O334" s="307"/>
      <c r="P334" s="345"/>
      <c r="Q334" t="s">
        <v>274</v>
      </c>
    </row>
    <row r="335" spans="1:16" ht="12.75">
      <c r="A335" s="373" t="s">
        <v>215</v>
      </c>
      <c r="B335" s="459" t="s">
        <v>221</v>
      </c>
      <c r="C335" s="373" t="s">
        <v>48</v>
      </c>
      <c r="D335" s="373" t="s">
        <v>52</v>
      </c>
      <c r="E335" s="367" t="s">
        <v>87</v>
      </c>
      <c r="F335" s="368" t="s">
        <v>291</v>
      </c>
      <c r="G335" s="369" t="s">
        <v>319</v>
      </c>
      <c r="H335" s="381" t="s">
        <v>493</v>
      </c>
      <c r="I335" s="379"/>
      <c r="J335" s="371"/>
      <c r="K335" s="371"/>
      <c r="L335" s="371">
        <v>0.15</v>
      </c>
      <c r="M335" s="372">
        <f t="shared" si="7"/>
        <v>0.15</v>
      </c>
      <c r="O335" s="307"/>
      <c r="P335" s="345"/>
    </row>
    <row r="336" spans="1:16" ht="12.75">
      <c r="A336" s="303" t="s">
        <v>215</v>
      </c>
      <c r="B336" s="304" t="s">
        <v>221</v>
      </c>
      <c r="C336" s="303" t="s">
        <v>48</v>
      </c>
      <c r="D336" s="373" t="s">
        <v>52</v>
      </c>
      <c r="E336" s="373" t="s">
        <v>87</v>
      </c>
      <c r="F336" s="381" t="s">
        <v>643</v>
      </c>
      <c r="G336" s="369" t="s">
        <v>644</v>
      </c>
      <c r="H336" s="381" t="s">
        <v>493</v>
      </c>
      <c r="I336" s="379"/>
      <c r="J336" s="371"/>
      <c r="K336" s="371"/>
      <c r="L336" s="371">
        <v>0.1</v>
      </c>
      <c r="M336" s="372">
        <f t="shared" si="7"/>
        <v>0.1</v>
      </c>
      <c r="O336" s="307"/>
      <c r="P336" s="345"/>
    </row>
    <row r="337" spans="1:17" ht="12.75">
      <c r="A337" s="303" t="s">
        <v>215</v>
      </c>
      <c r="B337" s="304" t="s">
        <v>221</v>
      </c>
      <c r="C337" s="303" t="s">
        <v>48</v>
      </c>
      <c r="D337" s="373" t="s">
        <v>59</v>
      </c>
      <c r="E337" s="373" t="s">
        <v>14</v>
      </c>
      <c r="F337" s="368" t="s">
        <v>220</v>
      </c>
      <c r="G337" s="369" t="s">
        <v>273</v>
      </c>
      <c r="H337" s="381" t="s">
        <v>493</v>
      </c>
      <c r="I337" s="379"/>
      <c r="J337" s="371"/>
      <c r="K337" s="371"/>
      <c r="L337" s="371">
        <v>0.25</v>
      </c>
      <c r="M337" s="372">
        <f t="shared" si="7"/>
        <v>0.25</v>
      </c>
      <c r="O337" s="307"/>
      <c r="P337" s="345"/>
      <c r="Q337" t="s">
        <v>274</v>
      </c>
    </row>
    <row r="338" spans="1:16" ht="12.75">
      <c r="A338" s="303" t="s">
        <v>215</v>
      </c>
      <c r="B338" s="304" t="s">
        <v>221</v>
      </c>
      <c r="C338" s="303" t="s">
        <v>48</v>
      </c>
      <c r="D338" s="433" t="s">
        <v>166</v>
      </c>
      <c r="E338" s="373" t="s">
        <v>87</v>
      </c>
      <c r="F338" s="368" t="s">
        <v>315</v>
      </c>
      <c r="G338" s="338" t="s">
        <v>676</v>
      </c>
      <c r="H338" s="381" t="s">
        <v>493</v>
      </c>
      <c r="I338" s="379"/>
      <c r="J338" s="371"/>
      <c r="K338" s="371"/>
      <c r="L338" s="371">
        <v>0.5</v>
      </c>
      <c r="M338" s="372">
        <f t="shared" si="7"/>
        <v>0.5</v>
      </c>
      <c r="O338" s="307"/>
      <c r="P338" s="345"/>
    </row>
    <row r="339" spans="1:16" ht="12.75">
      <c r="A339" s="303" t="s">
        <v>215</v>
      </c>
      <c r="B339" s="304" t="s">
        <v>221</v>
      </c>
      <c r="C339" s="303" t="s">
        <v>48</v>
      </c>
      <c r="D339" s="431" t="s">
        <v>157</v>
      </c>
      <c r="E339" s="367" t="s">
        <v>14</v>
      </c>
      <c r="F339" s="368" t="s">
        <v>618</v>
      </c>
      <c r="G339" s="369" t="s">
        <v>619</v>
      </c>
      <c r="H339" s="381" t="s">
        <v>493</v>
      </c>
      <c r="I339" s="379"/>
      <c r="J339" s="371"/>
      <c r="K339" s="371"/>
      <c r="L339" s="371">
        <v>0.2</v>
      </c>
      <c r="M339" s="372">
        <f>SUM(I339:L339)</f>
        <v>0.2</v>
      </c>
      <c r="O339" s="307"/>
      <c r="P339" s="345"/>
    </row>
    <row r="340" spans="1:16" ht="12.75">
      <c r="A340" s="303" t="s">
        <v>215</v>
      </c>
      <c r="B340" s="304" t="s">
        <v>221</v>
      </c>
      <c r="C340" s="303" t="s">
        <v>48</v>
      </c>
      <c r="D340" s="431" t="s">
        <v>157</v>
      </c>
      <c r="E340" s="367" t="s">
        <v>87</v>
      </c>
      <c r="F340" s="368" t="s">
        <v>620</v>
      </c>
      <c r="G340" s="369" t="s">
        <v>619</v>
      </c>
      <c r="H340" s="381" t="s">
        <v>493</v>
      </c>
      <c r="I340" s="379"/>
      <c r="J340" s="371"/>
      <c r="K340" s="371"/>
      <c r="L340" s="371">
        <v>0.2</v>
      </c>
      <c r="M340" s="372">
        <f>SUM(I340:L340)</f>
        <v>0.2</v>
      </c>
      <c r="O340" s="307"/>
      <c r="P340" s="345"/>
    </row>
    <row r="341" spans="1:16" ht="12.75">
      <c r="A341" s="303" t="s">
        <v>215</v>
      </c>
      <c r="B341" s="304" t="s">
        <v>221</v>
      </c>
      <c r="C341" s="303" t="s">
        <v>48</v>
      </c>
      <c r="D341" s="431" t="s">
        <v>157</v>
      </c>
      <c r="E341" s="367" t="s">
        <v>87</v>
      </c>
      <c r="F341" s="368" t="s">
        <v>621</v>
      </c>
      <c r="G341" s="369" t="s">
        <v>619</v>
      </c>
      <c r="H341" s="381" t="s">
        <v>493</v>
      </c>
      <c r="I341" s="379"/>
      <c r="J341" s="371"/>
      <c r="K341" s="371"/>
      <c r="L341" s="371">
        <v>0.2</v>
      </c>
      <c r="M341" s="372">
        <f>SUM(I341:L341)</f>
        <v>0.2</v>
      </c>
      <c r="O341" s="307"/>
      <c r="P341" s="345"/>
    </row>
    <row r="342" spans="1:17" ht="12.75">
      <c r="A342" s="303" t="s">
        <v>215</v>
      </c>
      <c r="B342" s="304" t="s">
        <v>221</v>
      </c>
      <c r="C342" s="303" t="s">
        <v>48</v>
      </c>
      <c r="D342" s="380" t="s">
        <v>63</v>
      </c>
      <c r="E342" s="367" t="s">
        <v>14</v>
      </c>
      <c r="F342" s="368" t="s">
        <v>64</v>
      </c>
      <c r="G342" s="369" t="s">
        <v>284</v>
      </c>
      <c r="H342" s="381" t="s">
        <v>493</v>
      </c>
      <c r="I342" s="379"/>
      <c r="J342" s="371"/>
      <c r="K342" s="371"/>
      <c r="L342" s="371">
        <v>0.25</v>
      </c>
      <c r="M342" s="372">
        <f t="shared" si="7"/>
        <v>0.25</v>
      </c>
      <c r="O342" s="307"/>
      <c r="P342" s="345"/>
      <c r="Q342" t="s">
        <v>274</v>
      </c>
    </row>
    <row r="343" spans="1:16" ht="12.75">
      <c r="A343" s="303" t="s">
        <v>215</v>
      </c>
      <c r="B343" s="304" t="s">
        <v>221</v>
      </c>
      <c r="C343" s="303" t="s">
        <v>48</v>
      </c>
      <c r="D343" s="367" t="s">
        <v>63</v>
      </c>
      <c r="E343" s="367" t="s">
        <v>87</v>
      </c>
      <c r="F343" s="368" t="s">
        <v>168</v>
      </c>
      <c r="G343" s="369" t="s">
        <v>228</v>
      </c>
      <c r="H343" s="381" t="s">
        <v>493</v>
      </c>
      <c r="I343" s="379"/>
      <c r="J343" s="371"/>
      <c r="K343" s="371"/>
      <c r="L343" s="371">
        <v>0.2</v>
      </c>
      <c r="M343" s="372">
        <f t="shared" si="7"/>
        <v>0.2</v>
      </c>
      <c r="O343" s="307"/>
      <c r="P343" s="345"/>
    </row>
    <row r="344" spans="1:16" s="46" customFormat="1" ht="12.75">
      <c r="A344" s="303" t="s">
        <v>215</v>
      </c>
      <c r="B344" s="304" t="s">
        <v>221</v>
      </c>
      <c r="C344" s="303" t="s">
        <v>48</v>
      </c>
      <c r="D344" s="373" t="s">
        <v>50</v>
      </c>
      <c r="E344" s="367" t="s">
        <v>87</v>
      </c>
      <c r="F344" s="368" t="s">
        <v>381</v>
      </c>
      <c r="G344" s="369" t="s">
        <v>638</v>
      </c>
      <c r="H344" s="381" t="s">
        <v>493</v>
      </c>
      <c r="I344" s="379"/>
      <c r="J344" s="371"/>
      <c r="K344" s="371"/>
      <c r="L344" s="339">
        <v>0.2</v>
      </c>
      <c r="M344" s="340">
        <f t="shared" si="7"/>
        <v>0.2</v>
      </c>
      <c r="N344" s="12"/>
      <c r="O344" s="307"/>
      <c r="P344" s="345"/>
    </row>
    <row r="345" spans="1:16" ht="12.75">
      <c r="A345" s="303" t="s">
        <v>215</v>
      </c>
      <c r="B345" s="304" t="s">
        <v>221</v>
      </c>
      <c r="C345" s="303" t="s">
        <v>48</v>
      </c>
      <c r="D345" s="382" t="s">
        <v>398</v>
      </c>
      <c r="E345" s="367" t="s">
        <v>14</v>
      </c>
      <c r="F345" s="368" t="s">
        <v>219</v>
      </c>
      <c r="G345" s="369" t="s">
        <v>338</v>
      </c>
      <c r="H345" s="381" t="s">
        <v>493</v>
      </c>
      <c r="I345" s="379"/>
      <c r="J345" s="371"/>
      <c r="K345" s="371"/>
      <c r="L345" s="371">
        <v>0.1</v>
      </c>
      <c r="M345" s="372">
        <f t="shared" si="7"/>
        <v>0.1</v>
      </c>
      <c r="O345" s="307"/>
      <c r="P345" s="345"/>
    </row>
    <row r="346" spans="1:16" ht="25.5">
      <c r="A346" s="303" t="s">
        <v>215</v>
      </c>
      <c r="B346" s="304" t="s">
        <v>221</v>
      </c>
      <c r="C346" s="303" t="s">
        <v>48</v>
      </c>
      <c r="D346" s="373" t="s">
        <v>398</v>
      </c>
      <c r="E346" s="367" t="s">
        <v>22</v>
      </c>
      <c r="F346" s="381" t="s">
        <v>223</v>
      </c>
      <c r="G346" s="338" t="s">
        <v>722</v>
      </c>
      <c r="H346" s="381" t="s">
        <v>493</v>
      </c>
      <c r="I346" s="379"/>
      <c r="J346" s="371"/>
      <c r="K346" s="371"/>
      <c r="L346" s="371">
        <v>0.1</v>
      </c>
      <c r="M346" s="372">
        <f>SUM(I346:L346)</f>
        <v>0.1</v>
      </c>
      <c r="O346" s="307"/>
      <c r="P346" s="345"/>
    </row>
    <row r="347" spans="1:17" ht="25.5">
      <c r="A347" s="303" t="s">
        <v>215</v>
      </c>
      <c r="B347" s="304" t="s">
        <v>221</v>
      </c>
      <c r="C347" s="303" t="s">
        <v>48</v>
      </c>
      <c r="D347" s="373" t="s">
        <v>398</v>
      </c>
      <c r="E347" s="367" t="s">
        <v>22</v>
      </c>
      <c r="F347" s="381" t="s">
        <v>223</v>
      </c>
      <c r="G347" s="369" t="s">
        <v>668</v>
      </c>
      <c r="H347" s="381" t="s">
        <v>493</v>
      </c>
      <c r="I347" s="379"/>
      <c r="J347" s="371"/>
      <c r="K347" s="371"/>
      <c r="L347" s="371">
        <v>0.25</v>
      </c>
      <c r="M347" s="372">
        <f t="shared" si="7"/>
        <v>0.25</v>
      </c>
      <c r="O347" s="307"/>
      <c r="P347" s="345"/>
      <c r="Q347" s="12" t="s">
        <v>274</v>
      </c>
    </row>
    <row r="348" spans="1:16" ht="12.75">
      <c r="A348" s="303" t="s">
        <v>215</v>
      </c>
      <c r="B348" s="304" t="s">
        <v>221</v>
      </c>
      <c r="C348" s="303" t="s">
        <v>48</v>
      </c>
      <c r="D348" s="373" t="s">
        <v>398</v>
      </c>
      <c r="E348" s="367" t="s">
        <v>22</v>
      </c>
      <c r="F348" s="368" t="s">
        <v>459</v>
      </c>
      <c r="G348" s="369" t="s">
        <v>461</v>
      </c>
      <c r="H348" s="381" t="s">
        <v>493</v>
      </c>
      <c r="I348" s="379"/>
      <c r="J348" s="371"/>
      <c r="K348" s="371"/>
      <c r="L348" s="371">
        <v>0.2</v>
      </c>
      <c r="M348" s="372">
        <f t="shared" si="7"/>
        <v>0.2</v>
      </c>
      <c r="O348" s="307"/>
      <c r="P348" s="345"/>
    </row>
    <row r="349" spans="1:16" ht="12.75">
      <c r="A349" s="303" t="s">
        <v>215</v>
      </c>
      <c r="B349" s="304" t="s">
        <v>221</v>
      </c>
      <c r="C349" s="303" t="s">
        <v>48</v>
      </c>
      <c r="D349" s="373" t="s">
        <v>398</v>
      </c>
      <c r="E349" s="367" t="s">
        <v>87</v>
      </c>
      <c r="F349" s="368" t="s">
        <v>396</v>
      </c>
      <c r="G349" s="369" t="s">
        <v>338</v>
      </c>
      <c r="H349" s="381" t="s">
        <v>493</v>
      </c>
      <c r="I349" s="379"/>
      <c r="J349" s="371"/>
      <c r="K349" s="371"/>
      <c r="L349" s="339">
        <v>0.2</v>
      </c>
      <c r="M349" s="340">
        <f t="shared" si="7"/>
        <v>0.2</v>
      </c>
      <c r="O349" s="307"/>
      <c r="P349" s="345"/>
    </row>
    <row r="350" spans="1:16" ht="12.75">
      <c r="A350" s="303" t="s">
        <v>215</v>
      </c>
      <c r="B350" s="304" t="s">
        <v>221</v>
      </c>
      <c r="C350" s="303" t="s">
        <v>48</v>
      </c>
      <c r="D350" s="373" t="s">
        <v>398</v>
      </c>
      <c r="E350" s="367" t="s">
        <v>87</v>
      </c>
      <c r="F350" s="368" t="s">
        <v>397</v>
      </c>
      <c r="G350" s="338" t="s">
        <v>723</v>
      </c>
      <c r="H350" s="381" t="s">
        <v>493</v>
      </c>
      <c r="I350" s="379"/>
      <c r="J350" s="371"/>
      <c r="K350" s="371"/>
      <c r="L350" s="339">
        <v>0.2</v>
      </c>
      <c r="M350" s="340">
        <f t="shared" si="7"/>
        <v>0.2</v>
      </c>
      <c r="O350" s="307"/>
      <c r="P350" s="345"/>
    </row>
    <row r="351" spans="1:16" ht="12.75">
      <c r="A351" s="303" t="s">
        <v>215</v>
      </c>
      <c r="B351" s="304" t="s">
        <v>221</v>
      </c>
      <c r="C351" s="303" t="s">
        <v>48</v>
      </c>
      <c r="D351" s="373" t="s">
        <v>67</v>
      </c>
      <c r="E351" s="367" t="s">
        <v>87</v>
      </c>
      <c r="F351" s="368" t="s">
        <v>468</v>
      </c>
      <c r="G351" s="369" t="s">
        <v>469</v>
      </c>
      <c r="H351" s="381" t="s">
        <v>493</v>
      </c>
      <c r="I351" s="379"/>
      <c r="J351" s="371"/>
      <c r="K351" s="371"/>
      <c r="L351" s="371">
        <v>0.2</v>
      </c>
      <c r="M351" s="372">
        <f t="shared" si="7"/>
        <v>0.2</v>
      </c>
      <c r="O351" s="307"/>
      <c r="P351" s="345"/>
    </row>
    <row r="352" spans="1:17" ht="12.75">
      <c r="A352" s="303" t="s">
        <v>215</v>
      </c>
      <c r="B352" s="304" t="s">
        <v>221</v>
      </c>
      <c r="C352" s="303" t="s">
        <v>48</v>
      </c>
      <c r="D352" s="373" t="s">
        <v>67</v>
      </c>
      <c r="E352" s="472" t="s">
        <v>87</v>
      </c>
      <c r="F352" s="458" t="s">
        <v>704</v>
      </c>
      <c r="G352" s="338" t="s">
        <v>229</v>
      </c>
      <c r="H352" s="381" t="s">
        <v>493</v>
      </c>
      <c r="I352" s="379"/>
      <c r="J352" s="371"/>
      <c r="K352" s="371"/>
      <c r="L352" s="339">
        <v>0.2</v>
      </c>
      <c r="M352" s="340">
        <f t="shared" si="7"/>
        <v>0.2</v>
      </c>
      <c r="O352" s="307"/>
      <c r="P352" s="345"/>
      <c r="Q352" s="12"/>
    </row>
    <row r="353" spans="1:17" ht="12.75">
      <c r="A353" s="303" t="s">
        <v>215</v>
      </c>
      <c r="B353" s="304" t="s">
        <v>221</v>
      </c>
      <c r="C353" s="303" t="s">
        <v>48</v>
      </c>
      <c r="D353" s="472" t="s">
        <v>690</v>
      </c>
      <c r="E353" s="472" t="s">
        <v>14</v>
      </c>
      <c r="F353" s="458" t="s">
        <v>692</v>
      </c>
      <c r="G353" s="338" t="s">
        <v>694</v>
      </c>
      <c r="H353" s="381" t="s">
        <v>493</v>
      </c>
      <c r="I353" s="379"/>
      <c r="J353" s="371"/>
      <c r="K353" s="371"/>
      <c r="L353" s="339">
        <v>0.25</v>
      </c>
      <c r="M353" s="340">
        <f>SUM(I353:L353)</f>
        <v>0.25</v>
      </c>
      <c r="O353" s="307"/>
      <c r="P353" s="345"/>
      <c r="Q353" s="12" t="s">
        <v>274</v>
      </c>
    </row>
    <row r="354" spans="1:16" ht="12.75">
      <c r="A354" s="303" t="s">
        <v>215</v>
      </c>
      <c r="B354" s="304" t="s">
        <v>221</v>
      </c>
      <c r="C354" s="311" t="s">
        <v>48</v>
      </c>
      <c r="D354" s="389" t="s">
        <v>70</v>
      </c>
      <c r="E354" s="389" t="s">
        <v>47</v>
      </c>
      <c r="F354" s="389" t="s">
        <v>47</v>
      </c>
      <c r="G354" s="390"/>
      <c r="H354" s="391"/>
      <c r="I354" s="392"/>
      <c r="J354" s="393"/>
      <c r="K354" s="393"/>
      <c r="L354" s="393">
        <f>SUM(L323:L353)</f>
        <v>6.300000000000001</v>
      </c>
      <c r="M354" s="394">
        <f t="shared" si="7"/>
        <v>6.300000000000001</v>
      </c>
      <c r="O354" s="313"/>
      <c r="P354" s="347"/>
    </row>
    <row r="355" spans="1:16" ht="12.75">
      <c r="A355" s="303" t="s">
        <v>215</v>
      </c>
      <c r="B355" s="493" t="s">
        <v>221</v>
      </c>
      <c r="C355" s="314" t="s">
        <v>71</v>
      </c>
      <c r="D355" s="398" t="s">
        <v>47</v>
      </c>
      <c r="E355" s="398" t="s">
        <v>47</v>
      </c>
      <c r="F355" s="398" t="s">
        <v>47</v>
      </c>
      <c r="G355" s="399"/>
      <c r="H355" s="400"/>
      <c r="I355" s="419">
        <f>I322</f>
        <v>0</v>
      </c>
      <c r="J355" s="420">
        <f>J322</f>
        <v>1.45</v>
      </c>
      <c r="K355" s="420">
        <f>K322</f>
        <v>1.1</v>
      </c>
      <c r="L355" s="420">
        <f>L354</f>
        <v>6.300000000000001</v>
      </c>
      <c r="M355" s="490">
        <f t="shared" si="7"/>
        <v>8.850000000000001</v>
      </c>
      <c r="O355" s="315"/>
      <c r="P355" s="348"/>
    </row>
    <row r="356" spans="1:16" ht="19.5" customHeight="1">
      <c r="A356" s="331" t="s">
        <v>215</v>
      </c>
      <c r="B356" s="497" t="s">
        <v>98</v>
      </c>
      <c r="C356" s="332" t="s">
        <v>47</v>
      </c>
      <c r="D356" s="434" t="s">
        <v>47</v>
      </c>
      <c r="E356" s="434" t="s">
        <v>47</v>
      </c>
      <c r="F356" s="434" t="s">
        <v>47</v>
      </c>
      <c r="G356" s="435"/>
      <c r="H356" s="436"/>
      <c r="I356" s="437">
        <f>SUMIF($C$297:$C$355,"WBS L3 Total",I$297:I$355)</f>
        <v>0</v>
      </c>
      <c r="J356" s="438">
        <f>SUMIF($C$297:$C$355,"WBS L3 Total",J$297:J$355)</f>
        <v>1.7999999999999998</v>
      </c>
      <c r="K356" s="438">
        <f>SUMIF($C$297:$C$355,"WBS L3 Total",K$297:K$355)</f>
        <v>1.7000000000000002</v>
      </c>
      <c r="L356" s="438">
        <f>SUMIF($C$297:$C$355,"WBS L3 Total",L$297:L$355)</f>
        <v>6.800000000000001</v>
      </c>
      <c r="M356" s="439">
        <f t="shared" si="7"/>
        <v>10.3</v>
      </c>
      <c r="N356" s="341"/>
      <c r="O356" s="333"/>
      <c r="P356" s="353"/>
    </row>
    <row r="357" spans="1:16" ht="12.75">
      <c r="A357" s="303" t="s">
        <v>230</v>
      </c>
      <c r="B357" s="306" t="s">
        <v>231</v>
      </c>
      <c r="C357" s="305" t="s">
        <v>12</v>
      </c>
      <c r="D357" s="367" t="s">
        <v>16</v>
      </c>
      <c r="E357" s="367" t="s">
        <v>22</v>
      </c>
      <c r="F357" s="368" t="s">
        <v>346</v>
      </c>
      <c r="G357" s="369" t="s">
        <v>232</v>
      </c>
      <c r="H357" s="369" t="s">
        <v>353</v>
      </c>
      <c r="I357" s="379"/>
      <c r="J357" s="371">
        <v>0.1</v>
      </c>
      <c r="K357" s="371"/>
      <c r="L357" s="371"/>
      <c r="M357" s="372">
        <f t="shared" si="7"/>
        <v>0.1</v>
      </c>
      <c r="O357" s="307"/>
      <c r="P357" s="345"/>
    </row>
    <row r="358" spans="1:16" ht="12.75">
      <c r="A358" s="303" t="s">
        <v>230</v>
      </c>
      <c r="B358" s="304" t="s">
        <v>231</v>
      </c>
      <c r="C358" s="303" t="s">
        <v>12</v>
      </c>
      <c r="D358" s="373" t="s">
        <v>16</v>
      </c>
      <c r="E358" s="373" t="s">
        <v>22</v>
      </c>
      <c r="F358" s="368" t="s">
        <v>346</v>
      </c>
      <c r="G358" s="369" t="s">
        <v>233</v>
      </c>
      <c r="H358" s="369" t="s">
        <v>353</v>
      </c>
      <c r="I358" s="379"/>
      <c r="J358" s="371">
        <v>0.1</v>
      </c>
      <c r="K358" s="371"/>
      <c r="L358" s="371"/>
      <c r="M358" s="372">
        <f t="shared" si="7"/>
        <v>0.1</v>
      </c>
      <c r="O358" s="307"/>
      <c r="P358" s="345"/>
    </row>
    <row r="359" spans="1:16" ht="12.75">
      <c r="A359" s="303" t="s">
        <v>230</v>
      </c>
      <c r="B359" s="304" t="s">
        <v>231</v>
      </c>
      <c r="C359" s="303" t="s">
        <v>12</v>
      </c>
      <c r="D359" s="367" t="s">
        <v>137</v>
      </c>
      <c r="E359" s="367" t="s">
        <v>14</v>
      </c>
      <c r="F359" s="368" t="s">
        <v>234</v>
      </c>
      <c r="G359" s="369" t="s">
        <v>235</v>
      </c>
      <c r="H359" s="369" t="s">
        <v>494</v>
      </c>
      <c r="I359" s="379"/>
      <c r="J359" s="371"/>
      <c r="K359" s="371">
        <v>0.15</v>
      </c>
      <c r="L359" s="371"/>
      <c r="M359" s="372">
        <f t="shared" si="7"/>
        <v>0.15</v>
      </c>
      <c r="O359" s="307"/>
      <c r="P359" s="345"/>
    </row>
    <row r="360" spans="1:16" ht="12.75">
      <c r="A360" s="303" t="s">
        <v>230</v>
      </c>
      <c r="B360" s="304" t="s">
        <v>231</v>
      </c>
      <c r="C360" s="303" t="s">
        <v>12</v>
      </c>
      <c r="D360" s="373" t="s">
        <v>137</v>
      </c>
      <c r="E360" s="373" t="s">
        <v>27</v>
      </c>
      <c r="F360" s="368" t="s">
        <v>393</v>
      </c>
      <c r="G360" s="369" t="s">
        <v>236</v>
      </c>
      <c r="H360" s="369" t="s">
        <v>494</v>
      </c>
      <c r="I360" s="379"/>
      <c r="J360" s="371"/>
      <c r="K360" s="371">
        <v>0.15</v>
      </c>
      <c r="L360" s="371"/>
      <c r="M360" s="372">
        <f t="shared" si="7"/>
        <v>0.15</v>
      </c>
      <c r="O360" s="307"/>
      <c r="P360" s="345"/>
    </row>
    <row r="361" spans="1:16" ht="12.75">
      <c r="A361" s="373" t="s">
        <v>230</v>
      </c>
      <c r="B361" s="385" t="s">
        <v>231</v>
      </c>
      <c r="C361" s="310" t="s">
        <v>12</v>
      </c>
      <c r="D361" s="367" t="s">
        <v>91</v>
      </c>
      <c r="E361" s="368" t="s">
        <v>22</v>
      </c>
      <c r="F361" s="381" t="s">
        <v>649</v>
      </c>
      <c r="G361" s="381" t="s">
        <v>650</v>
      </c>
      <c r="H361" s="369" t="s">
        <v>494</v>
      </c>
      <c r="I361" s="388"/>
      <c r="J361" s="395"/>
      <c r="K361" s="395">
        <v>0.05</v>
      </c>
      <c r="L361" s="395"/>
      <c r="M361" s="372">
        <f>SUM(I361:L361)</f>
        <v>0.05</v>
      </c>
      <c r="O361" s="307"/>
      <c r="P361" s="345"/>
    </row>
    <row r="362" spans="1:16" ht="12.75">
      <c r="A362" s="373" t="s">
        <v>230</v>
      </c>
      <c r="B362" s="385" t="s">
        <v>231</v>
      </c>
      <c r="C362" s="310" t="s">
        <v>12</v>
      </c>
      <c r="D362" s="367" t="s">
        <v>140</v>
      </c>
      <c r="E362" s="368" t="s">
        <v>22</v>
      </c>
      <c r="F362" s="381" t="s">
        <v>631</v>
      </c>
      <c r="G362" s="381" t="s">
        <v>634</v>
      </c>
      <c r="H362" s="440" t="s">
        <v>353</v>
      </c>
      <c r="I362" s="388"/>
      <c r="J362" s="395">
        <v>0.35</v>
      </c>
      <c r="K362" s="395"/>
      <c r="L362" s="395"/>
      <c r="M362" s="372">
        <f t="shared" si="7"/>
        <v>0.35</v>
      </c>
      <c r="O362" s="307"/>
      <c r="P362" s="345"/>
    </row>
    <row r="363" spans="1:16" ht="12.75">
      <c r="A363" s="373" t="s">
        <v>230</v>
      </c>
      <c r="B363" s="385" t="s">
        <v>231</v>
      </c>
      <c r="C363" s="310" t="s">
        <v>12</v>
      </c>
      <c r="D363" s="367" t="s">
        <v>140</v>
      </c>
      <c r="E363" s="368" t="s">
        <v>87</v>
      </c>
      <c r="F363" s="368" t="s">
        <v>327</v>
      </c>
      <c r="G363" s="381" t="s">
        <v>633</v>
      </c>
      <c r="H363" s="440" t="s">
        <v>353</v>
      </c>
      <c r="I363" s="388"/>
      <c r="J363" s="395">
        <v>0.15</v>
      </c>
      <c r="K363" s="395"/>
      <c r="L363" s="395"/>
      <c r="M363" s="372">
        <f>SUM(I363:L363)</f>
        <v>0.15</v>
      </c>
      <c r="O363" s="307"/>
      <c r="P363" s="345"/>
    </row>
    <row r="364" spans="1:16" ht="25.5">
      <c r="A364" s="303" t="s">
        <v>230</v>
      </c>
      <c r="B364" s="304" t="s">
        <v>231</v>
      </c>
      <c r="C364" s="303" t="s">
        <v>12</v>
      </c>
      <c r="D364" s="367" t="s">
        <v>24</v>
      </c>
      <c r="E364" s="367" t="s">
        <v>27</v>
      </c>
      <c r="F364" s="368" t="s">
        <v>28</v>
      </c>
      <c r="G364" s="369" t="s">
        <v>237</v>
      </c>
      <c r="H364" s="369" t="s">
        <v>261</v>
      </c>
      <c r="I364" s="379">
        <v>0.5</v>
      </c>
      <c r="J364" s="371"/>
      <c r="K364" s="371"/>
      <c r="L364" s="371"/>
      <c r="M364" s="372">
        <f t="shared" si="7"/>
        <v>0.5</v>
      </c>
      <c r="O364" s="307"/>
      <c r="P364" s="345"/>
    </row>
    <row r="365" spans="1:16" ht="12.75">
      <c r="A365" s="303" t="s">
        <v>230</v>
      </c>
      <c r="B365" s="304" t="s">
        <v>231</v>
      </c>
      <c r="C365" s="303" t="s">
        <v>12</v>
      </c>
      <c r="D365" s="387" t="s">
        <v>30</v>
      </c>
      <c r="E365" s="383" t="s">
        <v>22</v>
      </c>
      <c r="F365" s="368" t="s">
        <v>386</v>
      </c>
      <c r="G365" s="369" t="s">
        <v>387</v>
      </c>
      <c r="H365" s="369" t="s">
        <v>353</v>
      </c>
      <c r="I365" s="379"/>
      <c r="J365" s="371">
        <v>0.1</v>
      </c>
      <c r="K365" s="371"/>
      <c r="L365" s="371"/>
      <c r="M365" s="372">
        <f t="shared" si="7"/>
        <v>0.1</v>
      </c>
      <c r="O365" s="307"/>
      <c r="P365" s="345"/>
    </row>
    <row r="366" spans="1:16" ht="12.75">
      <c r="A366" s="303" t="s">
        <v>230</v>
      </c>
      <c r="B366" s="304" t="s">
        <v>231</v>
      </c>
      <c r="C366" s="303" t="s">
        <v>12</v>
      </c>
      <c r="D366" s="373" t="s">
        <v>30</v>
      </c>
      <c r="E366" s="367" t="s">
        <v>22</v>
      </c>
      <c r="F366" s="368" t="s">
        <v>239</v>
      </c>
      <c r="G366" s="369" t="s">
        <v>238</v>
      </c>
      <c r="H366" s="369" t="s">
        <v>353</v>
      </c>
      <c r="I366" s="379"/>
      <c r="J366" s="371">
        <v>0.3</v>
      </c>
      <c r="K366" s="371"/>
      <c r="L366" s="371"/>
      <c r="M366" s="372">
        <f t="shared" si="7"/>
        <v>0.3</v>
      </c>
      <c r="O366" s="307"/>
      <c r="P366" s="345"/>
    </row>
    <row r="367" spans="1:16" ht="12.75">
      <c r="A367" s="303" t="s">
        <v>230</v>
      </c>
      <c r="B367" s="304" t="s">
        <v>231</v>
      </c>
      <c r="C367" s="303" t="s">
        <v>12</v>
      </c>
      <c r="D367" s="373" t="s">
        <v>30</v>
      </c>
      <c r="E367" s="373" t="s">
        <v>87</v>
      </c>
      <c r="F367" s="368" t="s">
        <v>604</v>
      </c>
      <c r="G367" s="369" t="s">
        <v>240</v>
      </c>
      <c r="H367" s="369" t="s">
        <v>353</v>
      </c>
      <c r="I367" s="379"/>
      <c r="J367" s="371">
        <v>0.1</v>
      </c>
      <c r="K367" s="371"/>
      <c r="L367" s="371"/>
      <c r="M367" s="372">
        <f>SUM(I367:L367)</f>
        <v>0.1</v>
      </c>
      <c r="O367" s="307"/>
      <c r="P367" s="345"/>
    </row>
    <row r="368" spans="1:16" ht="12.75">
      <c r="A368" s="303" t="s">
        <v>230</v>
      </c>
      <c r="B368" s="304" t="s">
        <v>231</v>
      </c>
      <c r="C368" s="303" t="s">
        <v>12</v>
      </c>
      <c r="D368" s="373" t="s">
        <v>30</v>
      </c>
      <c r="E368" s="373" t="s">
        <v>87</v>
      </c>
      <c r="F368" s="368" t="s">
        <v>605</v>
      </c>
      <c r="G368" s="369" t="s">
        <v>240</v>
      </c>
      <c r="H368" s="369" t="s">
        <v>353</v>
      </c>
      <c r="I368" s="379"/>
      <c r="J368" s="371">
        <v>0.1</v>
      </c>
      <c r="K368" s="371"/>
      <c r="L368" s="371"/>
      <c r="M368" s="372">
        <f t="shared" si="7"/>
        <v>0.1</v>
      </c>
      <c r="O368" s="307"/>
      <c r="P368" s="345"/>
    </row>
    <row r="369" spans="1:16" ht="12.75">
      <c r="A369" s="303" t="s">
        <v>230</v>
      </c>
      <c r="B369" s="304" t="s">
        <v>231</v>
      </c>
      <c r="C369" s="303" t="s">
        <v>12</v>
      </c>
      <c r="D369" s="367" t="s">
        <v>33</v>
      </c>
      <c r="E369" s="367" t="s">
        <v>27</v>
      </c>
      <c r="F369" s="368" t="s">
        <v>35</v>
      </c>
      <c r="G369" s="369" t="s">
        <v>241</v>
      </c>
      <c r="H369" s="369" t="s">
        <v>494</v>
      </c>
      <c r="I369" s="379"/>
      <c r="J369" s="371"/>
      <c r="K369" s="371">
        <v>0.4</v>
      </c>
      <c r="L369" s="371"/>
      <c r="M369" s="372">
        <f t="shared" si="7"/>
        <v>0.4</v>
      </c>
      <c r="O369" s="307"/>
      <c r="P369" s="345"/>
    </row>
    <row r="370" spans="1:16" ht="12.75">
      <c r="A370" s="303" t="s">
        <v>230</v>
      </c>
      <c r="B370" s="304" t="s">
        <v>231</v>
      </c>
      <c r="C370" s="303" t="s">
        <v>12</v>
      </c>
      <c r="D370" s="373" t="s">
        <v>33</v>
      </c>
      <c r="E370" s="373" t="s">
        <v>22</v>
      </c>
      <c r="F370" s="368" t="s">
        <v>37</v>
      </c>
      <c r="G370" s="369" t="s">
        <v>242</v>
      </c>
      <c r="H370" s="369" t="s">
        <v>353</v>
      </c>
      <c r="I370" s="379"/>
      <c r="J370" s="371">
        <v>0.125</v>
      </c>
      <c r="K370" s="371"/>
      <c r="L370" s="371"/>
      <c r="M370" s="372">
        <f t="shared" si="7"/>
        <v>0.125</v>
      </c>
      <c r="O370" s="307"/>
      <c r="P370" s="345"/>
    </row>
    <row r="371" spans="1:16" ht="12.75">
      <c r="A371" s="303" t="s">
        <v>230</v>
      </c>
      <c r="B371" s="304" t="s">
        <v>231</v>
      </c>
      <c r="C371" s="303" t="s">
        <v>12</v>
      </c>
      <c r="D371" s="373" t="s">
        <v>33</v>
      </c>
      <c r="E371" s="367" t="s">
        <v>87</v>
      </c>
      <c r="F371" s="368" t="s">
        <v>449</v>
      </c>
      <c r="G371" s="369" t="s">
        <v>242</v>
      </c>
      <c r="H371" s="369" t="s">
        <v>353</v>
      </c>
      <c r="I371" s="379"/>
      <c r="J371" s="371">
        <v>0.125</v>
      </c>
      <c r="K371" s="371"/>
      <c r="L371" s="371"/>
      <c r="M371" s="372">
        <f t="shared" si="7"/>
        <v>0.125</v>
      </c>
      <c r="O371" s="307"/>
      <c r="P371" s="345"/>
    </row>
    <row r="372" spans="1:16" ht="25.5">
      <c r="A372" s="303" t="s">
        <v>230</v>
      </c>
      <c r="B372" s="304" t="s">
        <v>231</v>
      </c>
      <c r="C372" s="303" t="s">
        <v>12</v>
      </c>
      <c r="D372" s="367" t="s">
        <v>38</v>
      </c>
      <c r="E372" s="367" t="s">
        <v>27</v>
      </c>
      <c r="F372" s="368" t="s">
        <v>243</v>
      </c>
      <c r="G372" s="369" t="s">
        <v>237</v>
      </c>
      <c r="H372" s="369" t="s">
        <v>261</v>
      </c>
      <c r="I372" s="379">
        <v>0.35</v>
      </c>
      <c r="J372" s="371"/>
      <c r="K372" s="371"/>
      <c r="L372" s="371"/>
      <c r="M372" s="372">
        <f t="shared" si="7"/>
        <v>0.35</v>
      </c>
      <c r="O372" s="307"/>
      <c r="P372" s="345"/>
    </row>
    <row r="373" spans="1:16" ht="12.75">
      <c r="A373" s="303" t="s">
        <v>230</v>
      </c>
      <c r="B373" s="306" t="s">
        <v>231</v>
      </c>
      <c r="C373" s="303" t="s">
        <v>12</v>
      </c>
      <c r="D373" s="373" t="s">
        <v>38</v>
      </c>
      <c r="E373" s="367" t="s">
        <v>27</v>
      </c>
      <c r="F373" s="368" t="s">
        <v>293</v>
      </c>
      <c r="G373" s="369" t="s">
        <v>294</v>
      </c>
      <c r="H373" s="369" t="s">
        <v>261</v>
      </c>
      <c r="I373" s="379">
        <v>0.25</v>
      </c>
      <c r="J373" s="371"/>
      <c r="K373" s="371"/>
      <c r="L373" s="371"/>
      <c r="M373" s="372">
        <f t="shared" si="7"/>
        <v>0.25</v>
      </c>
      <c r="O373" s="307"/>
      <c r="P373" s="345"/>
    </row>
    <row r="374" spans="1:16" ht="12.75">
      <c r="A374" s="373" t="s">
        <v>230</v>
      </c>
      <c r="B374" s="459" t="s">
        <v>231</v>
      </c>
      <c r="C374" s="303" t="s">
        <v>12</v>
      </c>
      <c r="D374" s="373" t="s">
        <v>38</v>
      </c>
      <c r="E374" s="367" t="s">
        <v>87</v>
      </c>
      <c r="F374" s="368" t="s">
        <v>299</v>
      </c>
      <c r="G374" s="369" t="s">
        <v>659</v>
      </c>
      <c r="H374" s="369" t="s">
        <v>353</v>
      </c>
      <c r="I374" s="379"/>
      <c r="J374" s="371">
        <v>0.2</v>
      </c>
      <c r="K374" s="371"/>
      <c r="L374" s="371"/>
      <c r="M374" s="372">
        <f t="shared" si="7"/>
        <v>0.2</v>
      </c>
      <c r="O374" s="307"/>
      <c r="P374" s="345"/>
    </row>
    <row r="375" spans="1:17" ht="25.5">
      <c r="A375" s="303" t="s">
        <v>230</v>
      </c>
      <c r="B375" s="304" t="s">
        <v>231</v>
      </c>
      <c r="C375" s="303" t="s">
        <v>12</v>
      </c>
      <c r="D375" s="373" t="s">
        <v>38</v>
      </c>
      <c r="E375" s="367" t="s">
        <v>22</v>
      </c>
      <c r="F375" s="368" t="s">
        <v>356</v>
      </c>
      <c r="G375" s="369" t="s">
        <v>425</v>
      </c>
      <c r="H375" s="369" t="s">
        <v>353</v>
      </c>
      <c r="I375" s="379"/>
      <c r="J375" s="371">
        <v>0.25</v>
      </c>
      <c r="K375" s="371"/>
      <c r="L375" s="371"/>
      <c r="M375" s="372">
        <f t="shared" si="7"/>
        <v>0.25</v>
      </c>
      <c r="O375" s="307"/>
      <c r="P375" s="345"/>
      <c r="Q375" s="51"/>
    </row>
    <row r="376" spans="1:16" ht="12.75">
      <c r="A376" s="303" t="s">
        <v>230</v>
      </c>
      <c r="B376" s="304" t="s">
        <v>231</v>
      </c>
      <c r="C376" s="303" t="s">
        <v>12</v>
      </c>
      <c r="D376" s="373" t="s">
        <v>38</v>
      </c>
      <c r="E376" s="367" t="s">
        <v>87</v>
      </c>
      <c r="F376" s="368" t="s">
        <v>362</v>
      </c>
      <c r="G376" s="369" t="s">
        <v>363</v>
      </c>
      <c r="H376" s="369" t="s">
        <v>353</v>
      </c>
      <c r="I376" s="379"/>
      <c r="J376" s="371">
        <v>0.2</v>
      </c>
      <c r="K376" s="371"/>
      <c r="L376" s="371"/>
      <c r="M376" s="372">
        <f t="shared" si="7"/>
        <v>0.2</v>
      </c>
      <c r="O376" s="307"/>
      <c r="P376" s="345"/>
    </row>
    <row r="377" spans="1:16" ht="12.75">
      <c r="A377" s="303" t="s">
        <v>230</v>
      </c>
      <c r="B377" s="304" t="s">
        <v>231</v>
      </c>
      <c r="C377" s="472" t="s">
        <v>12</v>
      </c>
      <c r="D377" s="472" t="s">
        <v>38</v>
      </c>
      <c r="E377" s="460" t="s">
        <v>87</v>
      </c>
      <c r="F377" s="458" t="s">
        <v>428</v>
      </c>
      <c r="G377" s="338" t="s">
        <v>726</v>
      </c>
      <c r="H377" s="338" t="s">
        <v>353</v>
      </c>
      <c r="I377" s="473"/>
      <c r="J377" s="339">
        <v>0.2</v>
      </c>
      <c r="K377" s="339"/>
      <c r="L377" s="339"/>
      <c r="M377" s="340">
        <f>SUM(I377:L377)</f>
        <v>0.2</v>
      </c>
      <c r="O377" s="307"/>
      <c r="P377" s="345"/>
    </row>
    <row r="378" spans="1:16" ht="51">
      <c r="A378" s="303" t="s">
        <v>230</v>
      </c>
      <c r="B378" s="304" t="s">
        <v>231</v>
      </c>
      <c r="C378" s="303" t="s">
        <v>12</v>
      </c>
      <c r="D378" s="373" t="s">
        <v>38</v>
      </c>
      <c r="E378" s="367" t="s">
        <v>518</v>
      </c>
      <c r="F378" s="381" t="s">
        <v>182</v>
      </c>
      <c r="G378" s="369" t="s">
        <v>514</v>
      </c>
      <c r="H378" s="369" t="s">
        <v>261</v>
      </c>
      <c r="I378" s="379">
        <v>0.2</v>
      </c>
      <c r="J378" s="371"/>
      <c r="K378" s="371"/>
      <c r="L378" s="371"/>
      <c r="M378" s="372">
        <f t="shared" si="7"/>
        <v>0.2</v>
      </c>
      <c r="O378" s="307"/>
      <c r="P378" s="345"/>
    </row>
    <row r="379" spans="1:16" ht="12.75">
      <c r="A379" s="303" t="s">
        <v>230</v>
      </c>
      <c r="B379" s="304" t="s">
        <v>231</v>
      </c>
      <c r="C379" s="311" t="s">
        <v>12</v>
      </c>
      <c r="D379" s="389" t="s">
        <v>46</v>
      </c>
      <c r="E379" s="389" t="s">
        <v>47</v>
      </c>
      <c r="F379" s="389" t="s">
        <v>47</v>
      </c>
      <c r="G379" s="390"/>
      <c r="H379" s="391"/>
      <c r="I379" s="392">
        <f>SUM(I357:I378)</f>
        <v>1.3</v>
      </c>
      <c r="J379" s="393">
        <f>SUM(J357:J378)</f>
        <v>2.4000000000000004</v>
      </c>
      <c r="K379" s="393">
        <f>SUM(K357:K378)</f>
        <v>0.75</v>
      </c>
      <c r="L379" s="393"/>
      <c r="M379" s="394">
        <f t="shared" si="7"/>
        <v>4.45</v>
      </c>
      <c r="O379" s="313"/>
      <c r="P379" s="347"/>
    </row>
    <row r="380" spans="1:16" ht="25.5">
      <c r="A380" s="303" t="s">
        <v>230</v>
      </c>
      <c r="B380" s="304" t="s">
        <v>231</v>
      </c>
      <c r="C380" s="305" t="s">
        <v>48</v>
      </c>
      <c r="D380" s="367" t="s">
        <v>157</v>
      </c>
      <c r="E380" s="367" t="s">
        <v>87</v>
      </c>
      <c r="F380" s="368" t="s">
        <v>614</v>
      </c>
      <c r="G380" s="369" t="s">
        <v>617</v>
      </c>
      <c r="H380" s="381" t="s">
        <v>493</v>
      </c>
      <c r="I380" s="379"/>
      <c r="J380" s="371"/>
      <c r="K380" s="371"/>
      <c r="L380" s="371">
        <v>0.5</v>
      </c>
      <c r="M380" s="372">
        <f t="shared" si="7"/>
        <v>0.5</v>
      </c>
      <c r="O380" s="307"/>
      <c r="P380" s="345"/>
    </row>
    <row r="381" spans="1:16" ht="12.75">
      <c r="A381" s="303" t="s">
        <v>230</v>
      </c>
      <c r="B381" s="304" t="s">
        <v>231</v>
      </c>
      <c r="C381" s="303" t="s">
        <v>48</v>
      </c>
      <c r="D381" s="373" t="s">
        <v>52</v>
      </c>
      <c r="E381" s="373" t="s">
        <v>87</v>
      </c>
      <c r="F381" s="368" t="s">
        <v>342</v>
      </c>
      <c r="G381" s="369" t="s">
        <v>343</v>
      </c>
      <c r="H381" s="381" t="s">
        <v>493</v>
      </c>
      <c r="I381" s="379"/>
      <c r="J381" s="371"/>
      <c r="K381" s="371"/>
      <c r="L381" s="371">
        <v>0.15</v>
      </c>
      <c r="M381" s="372">
        <f t="shared" si="7"/>
        <v>0.15</v>
      </c>
      <c r="O381" s="307"/>
      <c r="P381" s="345"/>
    </row>
    <row r="382" spans="1:16" ht="12.75">
      <c r="A382" s="303" t="s">
        <v>230</v>
      </c>
      <c r="B382" s="304" t="s">
        <v>231</v>
      </c>
      <c r="C382" s="303" t="s">
        <v>48</v>
      </c>
      <c r="D382" s="367" t="s">
        <v>164</v>
      </c>
      <c r="E382" s="367" t="s">
        <v>14</v>
      </c>
      <c r="F382" s="368" t="s">
        <v>165</v>
      </c>
      <c r="G382" s="369" t="s">
        <v>245</v>
      </c>
      <c r="H382" s="381" t="s">
        <v>493</v>
      </c>
      <c r="I382" s="379"/>
      <c r="J382" s="371"/>
      <c r="K382" s="371"/>
      <c r="L382" s="371">
        <v>0.1</v>
      </c>
      <c r="M382" s="372">
        <f t="shared" si="7"/>
        <v>0.1</v>
      </c>
      <c r="O382" s="307"/>
      <c r="P382" s="345"/>
    </row>
    <row r="383" spans="1:16" ht="25.5">
      <c r="A383" s="303" t="s">
        <v>230</v>
      </c>
      <c r="B383" s="304" t="s">
        <v>231</v>
      </c>
      <c r="C383" s="303" t="s">
        <v>48</v>
      </c>
      <c r="D383" s="373" t="s">
        <v>85</v>
      </c>
      <c r="E383" s="367" t="s">
        <v>87</v>
      </c>
      <c r="F383" s="368" t="s">
        <v>88</v>
      </c>
      <c r="G383" s="369" t="s">
        <v>246</v>
      </c>
      <c r="H383" s="381" t="s">
        <v>493</v>
      </c>
      <c r="I383" s="379"/>
      <c r="J383" s="371"/>
      <c r="K383" s="371"/>
      <c r="L383" s="371">
        <v>0.4</v>
      </c>
      <c r="M383" s="372">
        <f t="shared" si="7"/>
        <v>0.4</v>
      </c>
      <c r="O383" s="307"/>
      <c r="P383" s="345"/>
    </row>
    <row r="384" spans="1:17" ht="25.5">
      <c r="A384" s="303" t="s">
        <v>230</v>
      </c>
      <c r="B384" s="304" t="s">
        <v>231</v>
      </c>
      <c r="C384" s="303" t="s">
        <v>48</v>
      </c>
      <c r="D384" s="367" t="s">
        <v>69</v>
      </c>
      <c r="E384" s="367" t="s">
        <v>14</v>
      </c>
      <c r="F384" s="368" t="s">
        <v>376</v>
      </c>
      <c r="G384" s="381" t="s">
        <v>384</v>
      </c>
      <c r="H384" s="381" t="s">
        <v>493</v>
      </c>
      <c r="I384" s="379"/>
      <c r="J384" s="371"/>
      <c r="K384" s="371"/>
      <c r="L384" s="371">
        <v>0.1</v>
      </c>
      <c r="M384" s="372">
        <f t="shared" si="7"/>
        <v>0.1</v>
      </c>
      <c r="O384" s="307"/>
      <c r="P384" s="345"/>
      <c r="Q384" s="1"/>
    </row>
    <row r="385" spans="1:16" ht="12.75">
      <c r="A385" s="303" t="s">
        <v>230</v>
      </c>
      <c r="B385" s="304" t="s">
        <v>231</v>
      </c>
      <c r="C385" s="303" t="s">
        <v>48</v>
      </c>
      <c r="D385" s="373" t="s">
        <v>69</v>
      </c>
      <c r="E385" s="367" t="s">
        <v>87</v>
      </c>
      <c r="F385" s="368" t="s">
        <v>377</v>
      </c>
      <c r="G385" s="369" t="s">
        <v>378</v>
      </c>
      <c r="H385" s="381" t="s">
        <v>493</v>
      </c>
      <c r="I385" s="379"/>
      <c r="J385" s="371"/>
      <c r="K385" s="371"/>
      <c r="L385" s="371">
        <v>0.1</v>
      </c>
      <c r="M385" s="372">
        <f t="shared" si="7"/>
        <v>0.1</v>
      </c>
      <c r="O385" s="307"/>
      <c r="P385" s="345"/>
    </row>
    <row r="386" spans="1:16" ht="12.75">
      <c r="A386" s="303" t="s">
        <v>230</v>
      </c>
      <c r="B386" s="304" t="s">
        <v>231</v>
      </c>
      <c r="C386" s="303" t="s">
        <v>48</v>
      </c>
      <c r="D386" s="373" t="s">
        <v>69</v>
      </c>
      <c r="E386" s="367" t="s">
        <v>87</v>
      </c>
      <c r="F386" s="368" t="s">
        <v>377</v>
      </c>
      <c r="G386" s="338" t="s">
        <v>673</v>
      </c>
      <c r="H386" s="381" t="s">
        <v>493</v>
      </c>
      <c r="I386" s="379"/>
      <c r="J386" s="371"/>
      <c r="K386" s="371"/>
      <c r="L386" s="339">
        <v>0.1</v>
      </c>
      <c r="M386" s="340">
        <f t="shared" si="7"/>
        <v>0.1</v>
      </c>
      <c r="O386" s="307"/>
      <c r="P386" s="345"/>
    </row>
    <row r="387" spans="1:16" ht="12.75">
      <c r="A387" s="303" t="s">
        <v>230</v>
      </c>
      <c r="B387" s="304" t="s">
        <v>231</v>
      </c>
      <c r="C387" s="303" t="s">
        <v>48</v>
      </c>
      <c r="D387" s="460" t="s">
        <v>690</v>
      </c>
      <c r="E387" s="460" t="s">
        <v>87</v>
      </c>
      <c r="F387" s="458" t="s">
        <v>328</v>
      </c>
      <c r="G387" s="338" t="s">
        <v>695</v>
      </c>
      <c r="H387" s="381" t="s">
        <v>493</v>
      </c>
      <c r="I387" s="379"/>
      <c r="J387" s="371"/>
      <c r="K387" s="371"/>
      <c r="L387" s="339">
        <v>0.2</v>
      </c>
      <c r="M387" s="340">
        <f>SUM(I387:L387)</f>
        <v>0.2</v>
      </c>
      <c r="O387" s="307"/>
      <c r="P387" s="345"/>
    </row>
    <row r="388" spans="1:16" ht="25.5">
      <c r="A388" s="303" t="s">
        <v>230</v>
      </c>
      <c r="B388" s="304" t="s">
        <v>231</v>
      </c>
      <c r="C388" s="303" t="s">
        <v>48</v>
      </c>
      <c r="D388" s="472" t="s">
        <v>690</v>
      </c>
      <c r="E388" s="472" t="s">
        <v>87</v>
      </c>
      <c r="F388" s="458" t="s">
        <v>696</v>
      </c>
      <c r="G388" s="338" t="s">
        <v>697</v>
      </c>
      <c r="H388" s="381" t="s">
        <v>493</v>
      </c>
      <c r="I388" s="379"/>
      <c r="J388" s="371"/>
      <c r="K388" s="371"/>
      <c r="L388" s="339">
        <v>0.2</v>
      </c>
      <c r="M388" s="340">
        <f>SUM(I388:L388)</f>
        <v>0.2</v>
      </c>
      <c r="O388" s="307"/>
      <c r="P388" s="345"/>
    </row>
    <row r="389" spans="1:16" ht="25.5">
      <c r="A389" s="303" t="s">
        <v>230</v>
      </c>
      <c r="B389" s="304" t="s">
        <v>231</v>
      </c>
      <c r="C389" s="303" t="s">
        <v>48</v>
      </c>
      <c r="D389" s="460" t="s">
        <v>677</v>
      </c>
      <c r="E389" s="460" t="s">
        <v>87</v>
      </c>
      <c r="F389" s="458" t="s">
        <v>711</v>
      </c>
      <c r="G389" s="338" t="s">
        <v>712</v>
      </c>
      <c r="H389" s="381" t="s">
        <v>493</v>
      </c>
      <c r="I389" s="379"/>
      <c r="J389" s="371"/>
      <c r="K389" s="371"/>
      <c r="L389" s="339">
        <v>0.4</v>
      </c>
      <c r="M389" s="340">
        <f>SUM(I389:L389)</f>
        <v>0.4</v>
      </c>
      <c r="O389" s="307"/>
      <c r="P389" s="345"/>
    </row>
    <row r="390" spans="1:16" ht="12.75">
      <c r="A390" s="303" t="s">
        <v>230</v>
      </c>
      <c r="B390" s="304" t="s">
        <v>231</v>
      </c>
      <c r="C390" s="303" t="s">
        <v>48</v>
      </c>
      <c r="D390" s="367" t="s">
        <v>67</v>
      </c>
      <c r="E390" s="367" t="s">
        <v>14</v>
      </c>
      <c r="F390" s="368" t="s">
        <v>68</v>
      </c>
      <c r="G390" s="369" t="s">
        <v>467</v>
      </c>
      <c r="H390" s="381" t="s">
        <v>493</v>
      </c>
      <c r="I390" s="379"/>
      <c r="J390" s="371"/>
      <c r="K390" s="371"/>
      <c r="L390" s="371">
        <v>0.05</v>
      </c>
      <c r="M390" s="372">
        <f t="shared" si="7"/>
        <v>0.05</v>
      </c>
      <c r="O390" s="307"/>
      <c r="P390" s="345"/>
    </row>
    <row r="391" spans="1:16" s="46" customFormat="1" ht="12.75">
      <c r="A391" s="303" t="s">
        <v>230</v>
      </c>
      <c r="B391" s="304" t="s">
        <v>231</v>
      </c>
      <c r="C391" s="303" t="s">
        <v>48</v>
      </c>
      <c r="D391" s="373" t="s">
        <v>50</v>
      </c>
      <c r="E391" s="367" t="s">
        <v>87</v>
      </c>
      <c r="F391" s="368" t="s">
        <v>381</v>
      </c>
      <c r="G391" s="338" t="s">
        <v>717</v>
      </c>
      <c r="H391" s="465" t="s">
        <v>493</v>
      </c>
      <c r="I391" s="473"/>
      <c r="J391" s="339"/>
      <c r="K391" s="339"/>
      <c r="L391" s="339">
        <v>0.05</v>
      </c>
      <c r="M391" s="340">
        <f t="shared" si="7"/>
        <v>0.05</v>
      </c>
      <c r="N391" s="12"/>
      <c r="O391" s="307"/>
      <c r="P391" s="345"/>
    </row>
    <row r="392" spans="1:16" s="46" customFormat="1" ht="12.75">
      <c r="A392" s="303" t="s">
        <v>230</v>
      </c>
      <c r="B392" s="304" t="s">
        <v>231</v>
      </c>
      <c r="C392" s="303" t="s">
        <v>48</v>
      </c>
      <c r="D392" s="373" t="s">
        <v>50</v>
      </c>
      <c r="E392" s="367" t="s">
        <v>87</v>
      </c>
      <c r="F392" s="368" t="s">
        <v>382</v>
      </c>
      <c r="G392" s="338" t="s">
        <v>718</v>
      </c>
      <c r="H392" s="381" t="s">
        <v>493</v>
      </c>
      <c r="I392" s="379"/>
      <c r="J392" s="371"/>
      <c r="K392" s="371"/>
      <c r="L392" s="371">
        <v>0.1</v>
      </c>
      <c r="M392" s="372">
        <f t="shared" si="7"/>
        <v>0.1</v>
      </c>
      <c r="N392" s="12"/>
      <c r="O392" s="307"/>
      <c r="P392" s="345"/>
    </row>
    <row r="393" spans="1:16" ht="12.75">
      <c r="A393" s="303" t="s">
        <v>230</v>
      </c>
      <c r="B393" s="304" t="s">
        <v>231</v>
      </c>
      <c r="C393" s="311" t="s">
        <v>48</v>
      </c>
      <c r="D393" s="389" t="s">
        <v>70</v>
      </c>
      <c r="E393" s="389" t="s">
        <v>47</v>
      </c>
      <c r="F393" s="389" t="s">
        <v>47</v>
      </c>
      <c r="G393" s="390"/>
      <c r="H393" s="391"/>
      <c r="I393" s="392"/>
      <c r="J393" s="393"/>
      <c r="K393" s="393"/>
      <c r="L393" s="393">
        <f>SUM(L380:L392)</f>
        <v>2.4499999999999997</v>
      </c>
      <c r="M393" s="394">
        <f aca="true" t="shared" si="8" ref="M393:M462">SUM(I393:L393)</f>
        <v>2.4499999999999997</v>
      </c>
      <c r="O393" s="313"/>
      <c r="P393" s="347"/>
    </row>
    <row r="394" spans="1:16" ht="12.75">
      <c r="A394" s="303" t="s">
        <v>230</v>
      </c>
      <c r="B394" s="493" t="s">
        <v>231</v>
      </c>
      <c r="C394" s="314" t="s">
        <v>71</v>
      </c>
      <c r="D394" s="398" t="s">
        <v>47</v>
      </c>
      <c r="E394" s="398" t="s">
        <v>47</v>
      </c>
      <c r="F394" s="398" t="s">
        <v>47</v>
      </c>
      <c r="G394" s="399"/>
      <c r="H394" s="400"/>
      <c r="I394" s="419">
        <f>I379</f>
        <v>1.3</v>
      </c>
      <c r="J394" s="420">
        <f>J379</f>
        <v>2.4000000000000004</v>
      </c>
      <c r="K394" s="420">
        <f>K379</f>
        <v>0.75</v>
      </c>
      <c r="L394" s="420">
        <f>L393</f>
        <v>2.4499999999999997</v>
      </c>
      <c r="M394" s="490">
        <f t="shared" si="8"/>
        <v>6.9</v>
      </c>
      <c r="O394" s="315"/>
      <c r="P394" s="348"/>
    </row>
    <row r="395" spans="1:16" ht="12.75">
      <c r="A395" s="303" t="s">
        <v>230</v>
      </c>
      <c r="B395" s="304" t="s">
        <v>247</v>
      </c>
      <c r="C395" s="305" t="s">
        <v>12</v>
      </c>
      <c r="D395" s="382" t="s">
        <v>16</v>
      </c>
      <c r="E395" s="367" t="s">
        <v>87</v>
      </c>
      <c r="F395" s="368" t="s">
        <v>473</v>
      </c>
      <c r="G395" s="369" t="s">
        <v>348</v>
      </c>
      <c r="H395" s="369" t="s">
        <v>353</v>
      </c>
      <c r="I395" s="379"/>
      <c r="J395" s="371">
        <v>0.25</v>
      </c>
      <c r="K395" s="371"/>
      <c r="L395" s="371"/>
      <c r="M395" s="372">
        <f t="shared" si="8"/>
        <v>0.25</v>
      </c>
      <c r="O395" s="307"/>
      <c r="P395" s="345"/>
    </row>
    <row r="396" spans="1:16" ht="12.75">
      <c r="A396" s="303" t="s">
        <v>230</v>
      </c>
      <c r="B396" s="304" t="s">
        <v>247</v>
      </c>
      <c r="C396" s="309" t="s">
        <v>12</v>
      </c>
      <c r="D396" s="383" t="s">
        <v>16</v>
      </c>
      <c r="E396" s="367" t="s">
        <v>87</v>
      </c>
      <c r="F396" s="368" t="s">
        <v>385</v>
      </c>
      <c r="G396" s="369" t="s">
        <v>458</v>
      </c>
      <c r="H396" s="369" t="s">
        <v>353</v>
      </c>
      <c r="I396" s="379"/>
      <c r="J396" s="371">
        <v>0.5</v>
      </c>
      <c r="K396" s="371"/>
      <c r="L396" s="371"/>
      <c r="M396" s="372">
        <f t="shared" si="8"/>
        <v>0.5</v>
      </c>
      <c r="O396" s="307"/>
      <c r="P396" s="345"/>
    </row>
    <row r="397" spans="1:16" ht="25.5">
      <c r="A397" s="303" t="s">
        <v>230</v>
      </c>
      <c r="B397" s="304" t="s">
        <v>247</v>
      </c>
      <c r="C397" s="303" t="s">
        <v>12</v>
      </c>
      <c r="D397" s="367" t="s">
        <v>19</v>
      </c>
      <c r="E397" s="367" t="s">
        <v>22</v>
      </c>
      <c r="F397" s="381" t="s">
        <v>628</v>
      </c>
      <c r="G397" s="369" t="s">
        <v>630</v>
      </c>
      <c r="H397" s="369" t="s">
        <v>353</v>
      </c>
      <c r="I397" s="379"/>
      <c r="J397" s="371">
        <v>0.1</v>
      </c>
      <c r="K397" s="371"/>
      <c r="L397" s="371"/>
      <c r="M397" s="372">
        <f t="shared" si="8"/>
        <v>0.1</v>
      </c>
      <c r="O397" s="307"/>
      <c r="P397" s="345"/>
    </row>
    <row r="398" spans="1:16" ht="25.5">
      <c r="A398" s="303" t="s">
        <v>230</v>
      </c>
      <c r="B398" s="304" t="s">
        <v>247</v>
      </c>
      <c r="C398" s="305" t="s">
        <v>12</v>
      </c>
      <c r="D398" s="367" t="s">
        <v>19</v>
      </c>
      <c r="E398" s="367" t="s">
        <v>22</v>
      </c>
      <c r="F398" s="381" t="s">
        <v>626</v>
      </c>
      <c r="G398" s="369" t="s">
        <v>627</v>
      </c>
      <c r="H398" s="369" t="s">
        <v>353</v>
      </c>
      <c r="I398" s="379"/>
      <c r="J398" s="371">
        <v>0.1</v>
      </c>
      <c r="K398" s="371"/>
      <c r="L398" s="371"/>
      <c r="M398" s="372">
        <f t="shared" si="8"/>
        <v>0.1</v>
      </c>
      <c r="O398" s="307"/>
      <c r="P398" s="345"/>
    </row>
    <row r="399" spans="1:16" ht="12.75">
      <c r="A399" s="303" t="s">
        <v>230</v>
      </c>
      <c r="B399" s="304" t="s">
        <v>247</v>
      </c>
      <c r="C399" s="305" t="s">
        <v>12</v>
      </c>
      <c r="D399" s="367" t="s">
        <v>19</v>
      </c>
      <c r="E399" s="367" t="s">
        <v>22</v>
      </c>
      <c r="F399" s="381" t="s">
        <v>406</v>
      </c>
      <c r="G399" s="369" t="s">
        <v>407</v>
      </c>
      <c r="H399" s="369" t="s">
        <v>494</v>
      </c>
      <c r="I399" s="379"/>
      <c r="J399" s="371"/>
      <c r="K399" s="371">
        <v>0.5</v>
      </c>
      <c r="L399" s="371"/>
      <c r="M399" s="372">
        <f t="shared" si="8"/>
        <v>0.5</v>
      </c>
      <c r="O399" s="307"/>
      <c r="P399" s="345"/>
    </row>
    <row r="400" spans="1:16" ht="25.5">
      <c r="A400" s="303" t="s">
        <v>230</v>
      </c>
      <c r="B400" s="304" t="s">
        <v>247</v>
      </c>
      <c r="C400" s="303" t="s">
        <v>12</v>
      </c>
      <c r="D400" s="373" t="s">
        <v>19</v>
      </c>
      <c r="E400" s="367" t="s">
        <v>87</v>
      </c>
      <c r="F400" s="368" t="s">
        <v>270</v>
      </c>
      <c r="G400" s="369" t="s">
        <v>271</v>
      </c>
      <c r="H400" s="369" t="s">
        <v>353</v>
      </c>
      <c r="I400" s="379"/>
      <c r="J400" s="371">
        <v>0.47</v>
      </c>
      <c r="K400" s="371"/>
      <c r="L400" s="371"/>
      <c r="M400" s="372">
        <f t="shared" si="8"/>
        <v>0.47</v>
      </c>
      <c r="O400" s="307"/>
      <c r="P400" s="345"/>
    </row>
    <row r="401" spans="1:16" ht="12.75">
      <c r="A401" s="303" t="s">
        <v>230</v>
      </c>
      <c r="B401" s="304" t="s">
        <v>247</v>
      </c>
      <c r="C401" s="303" t="s">
        <v>12</v>
      </c>
      <c r="D401" s="367" t="s">
        <v>137</v>
      </c>
      <c r="E401" s="367" t="s">
        <v>14</v>
      </c>
      <c r="F401" s="368" t="s">
        <v>234</v>
      </c>
      <c r="G401" s="369" t="s">
        <v>248</v>
      </c>
      <c r="H401" s="369" t="s">
        <v>494</v>
      </c>
      <c r="I401" s="379"/>
      <c r="J401" s="371"/>
      <c r="K401" s="371">
        <v>0.15</v>
      </c>
      <c r="L401" s="371"/>
      <c r="M401" s="372">
        <f t="shared" si="8"/>
        <v>0.15</v>
      </c>
      <c r="O401" s="307"/>
      <c r="P401" s="345"/>
    </row>
    <row r="402" spans="1:16" ht="12.75">
      <c r="A402" s="303" t="s">
        <v>230</v>
      </c>
      <c r="B402" s="304" t="s">
        <v>247</v>
      </c>
      <c r="C402" s="303" t="s">
        <v>12</v>
      </c>
      <c r="D402" s="432" t="s">
        <v>137</v>
      </c>
      <c r="E402" s="373" t="s">
        <v>27</v>
      </c>
      <c r="F402" s="368" t="s">
        <v>393</v>
      </c>
      <c r="G402" s="369" t="s">
        <v>248</v>
      </c>
      <c r="H402" s="369" t="s">
        <v>494</v>
      </c>
      <c r="I402" s="379"/>
      <c r="J402" s="371"/>
      <c r="K402" s="371">
        <v>0.15</v>
      </c>
      <c r="L402" s="371"/>
      <c r="M402" s="372">
        <f t="shared" si="8"/>
        <v>0.15</v>
      </c>
      <c r="O402" s="307"/>
      <c r="P402" s="345"/>
    </row>
    <row r="403" spans="1:16" ht="12.75">
      <c r="A403" s="303" t="s">
        <v>230</v>
      </c>
      <c r="B403" s="304" t="s">
        <v>247</v>
      </c>
      <c r="C403" s="303" t="s">
        <v>12</v>
      </c>
      <c r="D403" s="401" t="s">
        <v>140</v>
      </c>
      <c r="E403" s="385" t="s">
        <v>14</v>
      </c>
      <c r="F403" s="368" t="s">
        <v>23</v>
      </c>
      <c r="G403" s="369" t="s">
        <v>404</v>
      </c>
      <c r="H403" s="369" t="s">
        <v>494</v>
      </c>
      <c r="I403" s="379"/>
      <c r="J403" s="371"/>
      <c r="K403" s="371">
        <v>0.05</v>
      </c>
      <c r="L403" s="371"/>
      <c r="M403" s="372">
        <f t="shared" si="8"/>
        <v>0.05</v>
      </c>
      <c r="O403" s="307"/>
      <c r="P403" s="345"/>
    </row>
    <row r="404" spans="1:16" ht="25.5">
      <c r="A404" s="303" t="s">
        <v>230</v>
      </c>
      <c r="B404" s="304" t="s">
        <v>247</v>
      </c>
      <c r="C404" s="303" t="s">
        <v>12</v>
      </c>
      <c r="D404" s="387" t="s">
        <v>140</v>
      </c>
      <c r="E404" s="382" t="s">
        <v>87</v>
      </c>
      <c r="F404" s="368" t="s">
        <v>141</v>
      </c>
      <c r="G404" s="369" t="s">
        <v>287</v>
      </c>
      <c r="H404" s="369" t="s">
        <v>353</v>
      </c>
      <c r="I404" s="379"/>
      <c r="J404" s="371">
        <v>0.1</v>
      </c>
      <c r="K404" s="371"/>
      <c r="L404" s="371"/>
      <c r="M404" s="372">
        <f t="shared" si="8"/>
        <v>0.1</v>
      </c>
      <c r="O404" s="307"/>
      <c r="P404" s="345"/>
    </row>
    <row r="405" spans="1:16" ht="12.75">
      <c r="A405" s="303" t="s">
        <v>230</v>
      </c>
      <c r="B405" s="304" t="s">
        <v>247</v>
      </c>
      <c r="C405" s="303" t="s">
        <v>12</v>
      </c>
      <c r="D405" s="385" t="s">
        <v>30</v>
      </c>
      <c r="E405" s="367" t="s">
        <v>22</v>
      </c>
      <c r="F405" s="368" t="s">
        <v>386</v>
      </c>
      <c r="G405" s="369" t="s">
        <v>388</v>
      </c>
      <c r="H405" s="369" t="s">
        <v>353</v>
      </c>
      <c r="I405" s="379"/>
      <c r="J405" s="371">
        <v>0.25</v>
      </c>
      <c r="K405" s="371"/>
      <c r="L405" s="371"/>
      <c r="M405" s="372">
        <f t="shared" si="8"/>
        <v>0.25</v>
      </c>
      <c r="O405" s="307"/>
      <c r="P405" s="345"/>
    </row>
    <row r="406" spans="1:16" ht="25.5">
      <c r="A406" s="303" t="s">
        <v>230</v>
      </c>
      <c r="B406" s="304" t="s">
        <v>247</v>
      </c>
      <c r="C406" s="303" t="s">
        <v>12</v>
      </c>
      <c r="D406" s="367" t="s">
        <v>142</v>
      </c>
      <c r="E406" s="367" t="s">
        <v>14</v>
      </c>
      <c r="F406" s="368" t="s">
        <v>143</v>
      </c>
      <c r="G406" s="369" t="s">
        <v>599</v>
      </c>
      <c r="H406" s="369" t="s">
        <v>494</v>
      </c>
      <c r="I406" s="379"/>
      <c r="J406" s="371"/>
      <c r="K406" s="371">
        <v>0.3</v>
      </c>
      <c r="L406" s="371"/>
      <c r="M406" s="372">
        <f t="shared" si="8"/>
        <v>0.3</v>
      </c>
      <c r="O406" s="307"/>
      <c r="P406" s="345"/>
    </row>
    <row r="407" spans="1:16" ht="12.75">
      <c r="A407" s="303" t="s">
        <v>230</v>
      </c>
      <c r="B407" s="304" t="s">
        <v>247</v>
      </c>
      <c r="C407" s="303" t="s">
        <v>12</v>
      </c>
      <c r="D407" s="367" t="s">
        <v>33</v>
      </c>
      <c r="E407" s="367" t="s">
        <v>22</v>
      </c>
      <c r="F407" s="368" t="s">
        <v>37</v>
      </c>
      <c r="G407" s="369" t="s">
        <v>249</v>
      </c>
      <c r="H407" s="369" t="s">
        <v>353</v>
      </c>
      <c r="I407" s="379"/>
      <c r="J407" s="371">
        <v>0.125</v>
      </c>
      <c r="K407" s="371"/>
      <c r="L407" s="371"/>
      <c r="M407" s="372">
        <f t="shared" si="8"/>
        <v>0.125</v>
      </c>
      <c r="O407" s="307"/>
      <c r="P407" s="345"/>
    </row>
    <row r="408" spans="1:16" ht="12.75">
      <c r="A408" s="303" t="s">
        <v>230</v>
      </c>
      <c r="B408" s="304" t="s">
        <v>247</v>
      </c>
      <c r="C408" s="303" t="s">
        <v>12</v>
      </c>
      <c r="D408" s="373" t="s">
        <v>33</v>
      </c>
      <c r="E408" s="367" t="s">
        <v>87</v>
      </c>
      <c r="F408" s="368" t="s">
        <v>449</v>
      </c>
      <c r="G408" s="369" t="s">
        <v>248</v>
      </c>
      <c r="H408" s="369" t="s">
        <v>353</v>
      </c>
      <c r="I408" s="379"/>
      <c r="J408" s="371">
        <v>0.125</v>
      </c>
      <c r="K408" s="371"/>
      <c r="L408" s="371"/>
      <c r="M408" s="372">
        <f t="shared" si="8"/>
        <v>0.125</v>
      </c>
      <c r="O408" s="307"/>
      <c r="P408" s="345"/>
    </row>
    <row r="409" spans="1:16" ht="12.75">
      <c r="A409" s="303" t="s">
        <v>230</v>
      </c>
      <c r="B409" s="304" t="s">
        <v>247</v>
      </c>
      <c r="C409" s="303" t="s">
        <v>12</v>
      </c>
      <c r="D409" s="401" t="s">
        <v>527</v>
      </c>
      <c r="E409" s="401" t="s">
        <v>14</v>
      </c>
      <c r="F409" s="368" t="s">
        <v>134</v>
      </c>
      <c r="G409" s="369" t="s">
        <v>636</v>
      </c>
      <c r="H409" s="381" t="s">
        <v>494</v>
      </c>
      <c r="I409" s="379"/>
      <c r="J409" s="371"/>
      <c r="K409" s="371">
        <v>0.05</v>
      </c>
      <c r="L409" s="371"/>
      <c r="M409" s="372">
        <f>SUM(I409:L409)</f>
        <v>0.05</v>
      </c>
      <c r="O409" s="307"/>
      <c r="P409" s="345"/>
    </row>
    <row r="410" spans="1:16" ht="12.75">
      <c r="A410" s="303" t="s">
        <v>230</v>
      </c>
      <c r="B410" s="304" t="s">
        <v>247</v>
      </c>
      <c r="C410" s="303" t="s">
        <v>12</v>
      </c>
      <c r="D410" s="373" t="s">
        <v>527</v>
      </c>
      <c r="E410" s="380" t="s">
        <v>87</v>
      </c>
      <c r="F410" s="381" t="s">
        <v>401</v>
      </c>
      <c r="G410" s="369" t="s">
        <v>402</v>
      </c>
      <c r="H410" s="381" t="s">
        <v>353</v>
      </c>
      <c r="I410" s="379"/>
      <c r="J410" s="371">
        <v>0.1</v>
      </c>
      <c r="K410" s="371"/>
      <c r="L410" s="371"/>
      <c r="M410" s="372">
        <f t="shared" si="8"/>
        <v>0.1</v>
      </c>
      <c r="O410" s="307"/>
      <c r="P410" s="345"/>
    </row>
    <row r="411" spans="1:16" ht="12.75">
      <c r="A411" s="303" t="s">
        <v>230</v>
      </c>
      <c r="B411" s="304" t="s">
        <v>247</v>
      </c>
      <c r="C411" s="303" t="s">
        <v>12</v>
      </c>
      <c r="D411" s="373" t="s">
        <v>527</v>
      </c>
      <c r="E411" s="396" t="s">
        <v>87</v>
      </c>
      <c r="F411" s="381" t="s">
        <v>401</v>
      </c>
      <c r="G411" s="369" t="s">
        <v>637</v>
      </c>
      <c r="H411" s="381" t="s">
        <v>353</v>
      </c>
      <c r="I411" s="379"/>
      <c r="J411" s="371">
        <v>0.1</v>
      </c>
      <c r="K411" s="371"/>
      <c r="L411" s="371"/>
      <c r="M411" s="372">
        <f>SUM(I411:L411)</f>
        <v>0.1</v>
      </c>
      <c r="O411" s="307"/>
      <c r="P411" s="345"/>
    </row>
    <row r="412" spans="1:16" ht="12.75">
      <c r="A412" s="303" t="s">
        <v>230</v>
      </c>
      <c r="B412" s="304" t="s">
        <v>247</v>
      </c>
      <c r="C412" s="303" t="s">
        <v>12</v>
      </c>
      <c r="D412" s="373" t="s">
        <v>527</v>
      </c>
      <c r="E412" s="396" t="s">
        <v>87</v>
      </c>
      <c r="F412" s="381" t="s">
        <v>401</v>
      </c>
      <c r="G412" s="369" t="s">
        <v>403</v>
      </c>
      <c r="H412" s="381" t="s">
        <v>353</v>
      </c>
      <c r="I412" s="379"/>
      <c r="J412" s="371">
        <v>0.1</v>
      </c>
      <c r="K412" s="371"/>
      <c r="L412" s="371"/>
      <c r="M412" s="372">
        <f t="shared" si="8"/>
        <v>0.1</v>
      </c>
      <c r="O412" s="307"/>
      <c r="P412" s="345"/>
    </row>
    <row r="413" spans="1:16" ht="12.75">
      <c r="A413" s="303" t="s">
        <v>230</v>
      </c>
      <c r="B413" s="304" t="s">
        <v>247</v>
      </c>
      <c r="C413" s="303" t="s">
        <v>12</v>
      </c>
      <c r="D413" s="367" t="s">
        <v>38</v>
      </c>
      <c r="E413" s="367" t="s">
        <v>27</v>
      </c>
      <c r="F413" s="368" t="s">
        <v>243</v>
      </c>
      <c r="G413" s="369" t="s">
        <v>656</v>
      </c>
      <c r="H413" s="369" t="s">
        <v>261</v>
      </c>
      <c r="I413" s="379">
        <v>0.15</v>
      </c>
      <c r="J413" s="371"/>
      <c r="K413" s="371"/>
      <c r="L413" s="371"/>
      <c r="M413" s="372">
        <f t="shared" si="8"/>
        <v>0.15</v>
      </c>
      <c r="O413" s="307"/>
      <c r="P413" s="345"/>
    </row>
    <row r="414" spans="1:16" ht="25.5">
      <c r="A414" s="303" t="s">
        <v>230</v>
      </c>
      <c r="B414" s="304" t="s">
        <v>247</v>
      </c>
      <c r="C414" s="303" t="s">
        <v>12</v>
      </c>
      <c r="D414" s="367" t="s">
        <v>38</v>
      </c>
      <c r="E414" s="367" t="s">
        <v>27</v>
      </c>
      <c r="F414" s="368" t="s">
        <v>243</v>
      </c>
      <c r="G414" s="369" t="s">
        <v>352</v>
      </c>
      <c r="H414" s="369" t="s">
        <v>353</v>
      </c>
      <c r="I414" s="379"/>
      <c r="J414" s="371">
        <v>0.15</v>
      </c>
      <c r="K414" s="371"/>
      <c r="L414" s="371"/>
      <c r="M414" s="372">
        <f t="shared" si="8"/>
        <v>0.15</v>
      </c>
      <c r="O414" s="307"/>
      <c r="P414" s="345"/>
    </row>
    <row r="415" spans="1:16" ht="12.75">
      <c r="A415" s="303" t="s">
        <v>230</v>
      </c>
      <c r="B415" s="304" t="s">
        <v>247</v>
      </c>
      <c r="C415" s="303" t="s">
        <v>12</v>
      </c>
      <c r="D415" s="373" t="s">
        <v>38</v>
      </c>
      <c r="E415" s="367" t="s">
        <v>22</v>
      </c>
      <c r="F415" s="368" t="s">
        <v>423</v>
      </c>
      <c r="G415" s="369" t="s">
        <v>658</v>
      </c>
      <c r="H415" s="369" t="s">
        <v>353</v>
      </c>
      <c r="I415" s="379"/>
      <c r="J415" s="371">
        <v>0.2</v>
      </c>
      <c r="K415" s="371"/>
      <c r="L415" s="371"/>
      <c r="M415" s="372">
        <f t="shared" si="8"/>
        <v>0.2</v>
      </c>
      <c r="O415" s="307"/>
      <c r="P415" s="345"/>
    </row>
    <row r="416" spans="1:16" ht="12.75">
      <c r="A416" s="303" t="s">
        <v>230</v>
      </c>
      <c r="B416" s="304" t="s">
        <v>247</v>
      </c>
      <c r="C416" s="303" t="s">
        <v>12</v>
      </c>
      <c r="D416" s="373" t="s">
        <v>38</v>
      </c>
      <c r="E416" s="367" t="s">
        <v>87</v>
      </c>
      <c r="F416" s="368" t="s">
        <v>174</v>
      </c>
      <c r="G416" s="369" t="s">
        <v>295</v>
      </c>
      <c r="H416" s="369" t="s">
        <v>353</v>
      </c>
      <c r="I416" s="379"/>
      <c r="J416" s="371">
        <v>0.15</v>
      </c>
      <c r="K416" s="371"/>
      <c r="L416" s="371"/>
      <c r="M416" s="372">
        <f t="shared" si="8"/>
        <v>0.15</v>
      </c>
      <c r="O416" s="307"/>
      <c r="P416" s="345"/>
    </row>
    <row r="417" spans="1:16" ht="12.75">
      <c r="A417" s="303" t="s">
        <v>230</v>
      </c>
      <c r="B417" s="304" t="s">
        <v>247</v>
      </c>
      <c r="C417" s="303" t="s">
        <v>12</v>
      </c>
      <c r="D417" s="373" t="s">
        <v>38</v>
      </c>
      <c r="E417" s="373" t="s">
        <v>87</v>
      </c>
      <c r="F417" s="368" t="s">
        <v>297</v>
      </c>
      <c r="G417" s="369" t="s">
        <v>358</v>
      </c>
      <c r="H417" s="369" t="s">
        <v>353</v>
      </c>
      <c r="I417" s="379"/>
      <c r="J417" s="371">
        <v>0.1</v>
      </c>
      <c r="K417" s="371"/>
      <c r="L417" s="371"/>
      <c r="M417" s="372">
        <f t="shared" si="8"/>
        <v>0.1</v>
      </c>
      <c r="O417" s="307"/>
      <c r="P417" s="345"/>
    </row>
    <row r="418" spans="1:16" ht="12.75">
      <c r="A418" s="303" t="s">
        <v>230</v>
      </c>
      <c r="B418" s="330" t="s">
        <v>247</v>
      </c>
      <c r="C418" s="303" t="s">
        <v>12</v>
      </c>
      <c r="D418" s="373" t="s">
        <v>38</v>
      </c>
      <c r="E418" s="367" t="s">
        <v>87</v>
      </c>
      <c r="F418" s="368" t="s">
        <v>299</v>
      </c>
      <c r="G418" s="369" t="s">
        <v>360</v>
      </c>
      <c r="H418" s="369" t="s">
        <v>353</v>
      </c>
      <c r="I418" s="379"/>
      <c r="J418" s="371">
        <v>0.15</v>
      </c>
      <c r="K418" s="371"/>
      <c r="L418" s="371"/>
      <c r="M418" s="372">
        <f>SUM(I418:L418)</f>
        <v>0.15</v>
      </c>
      <c r="O418" s="307"/>
      <c r="P418" s="345"/>
    </row>
    <row r="419" spans="1:16" ht="12.75">
      <c r="A419" s="303" t="s">
        <v>230</v>
      </c>
      <c r="B419" s="330" t="s">
        <v>247</v>
      </c>
      <c r="C419" s="472" t="s">
        <v>12</v>
      </c>
      <c r="D419" s="472" t="s">
        <v>38</v>
      </c>
      <c r="E419" s="460" t="s">
        <v>87</v>
      </c>
      <c r="F419" s="458" t="s">
        <v>428</v>
      </c>
      <c r="G419" s="338" t="s">
        <v>727</v>
      </c>
      <c r="H419" s="338" t="s">
        <v>353</v>
      </c>
      <c r="I419" s="473"/>
      <c r="J419" s="339">
        <v>0.2</v>
      </c>
      <c r="K419" s="339"/>
      <c r="L419" s="339"/>
      <c r="M419" s="340">
        <f t="shared" si="8"/>
        <v>0.2</v>
      </c>
      <c r="O419" s="307"/>
      <c r="P419" s="345"/>
    </row>
    <row r="420" spans="1:16" ht="12.75">
      <c r="A420" s="303" t="s">
        <v>230</v>
      </c>
      <c r="B420" s="304" t="s">
        <v>247</v>
      </c>
      <c r="C420" s="303" t="s">
        <v>12</v>
      </c>
      <c r="D420" s="367" t="s">
        <v>95</v>
      </c>
      <c r="E420" s="367" t="s">
        <v>14</v>
      </c>
      <c r="F420" s="441" t="s">
        <v>96</v>
      </c>
      <c r="G420" s="442" t="s">
        <v>612</v>
      </c>
      <c r="H420" s="369" t="s">
        <v>494</v>
      </c>
      <c r="I420" s="443"/>
      <c r="J420" s="444"/>
      <c r="K420" s="444">
        <v>0.1</v>
      </c>
      <c r="L420" s="444"/>
      <c r="M420" s="445">
        <f t="shared" si="8"/>
        <v>0.1</v>
      </c>
      <c r="O420" s="334"/>
      <c r="P420" s="354"/>
    </row>
    <row r="421" spans="1:16" ht="12.75">
      <c r="A421" s="303" t="s">
        <v>230</v>
      </c>
      <c r="B421" s="304" t="s">
        <v>247</v>
      </c>
      <c r="C421" s="303" t="s">
        <v>12</v>
      </c>
      <c r="D421" s="367" t="s">
        <v>95</v>
      </c>
      <c r="E421" s="367" t="s">
        <v>14</v>
      </c>
      <c r="F421" s="409" t="s">
        <v>227</v>
      </c>
      <c r="G421" s="397" t="s">
        <v>392</v>
      </c>
      <c r="H421" s="381" t="s">
        <v>494</v>
      </c>
      <c r="I421" s="376"/>
      <c r="J421" s="446"/>
      <c r="K421" s="446">
        <v>0.1</v>
      </c>
      <c r="L421" s="446"/>
      <c r="M421" s="378">
        <f t="shared" si="8"/>
        <v>0.1</v>
      </c>
      <c r="O421" s="308"/>
      <c r="P421" s="346"/>
    </row>
    <row r="422" spans="1:16" ht="12.75">
      <c r="A422" s="303" t="s">
        <v>230</v>
      </c>
      <c r="B422" s="304" t="s">
        <v>247</v>
      </c>
      <c r="C422" s="311" t="s">
        <v>12</v>
      </c>
      <c r="D422" s="389" t="s">
        <v>46</v>
      </c>
      <c r="E422" s="389" t="s">
        <v>47</v>
      </c>
      <c r="F422" s="389" t="s">
        <v>47</v>
      </c>
      <c r="G422" s="390"/>
      <c r="H422" s="391"/>
      <c r="I422" s="393">
        <f>SUM(I395:I421)</f>
        <v>0.15</v>
      </c>
      <c r="J422" s="393">
        <f>SUM(J395:J421)</f>
        <v>3.2700000000000005</v>
      </c>
      <c r="K422" s="393">
        <f>SUM(K395:K421)</f>
        <v>1.4000000000000004</v>
      </c>
      <c r="L422" s="393"/>
      <c r="M422" s="394">
        <f t="shared" si="8"/>
        <v>4.82</v>
      </c>
      <c r="O422" s="313"/>
      <c r="P422" s="347"/>
    </row>
    <row r="423" spans="1:16" ht="25.5">
      <c r="A423" s="303" t="s">
        <v>230</v>
      </c>
      <c r="B423" s="304" t="s">
        <v>247</v>
      </c>
      <c r="C423" s="305" t="s">
        <v>48</v>
      </c>
      <c r="D423" s="367" t="s">
        <v>369</v>
      </c>
      <c r="E423" s="367" t="s">
        <v>14</v>
      </c>
      <c r="F423" s="368" t="s">
        <v>370</v>
      </c>
      <c r="G423" s="369" t="s">
        <v>371</v>
      </c>
      <c r="H423" s="381" t="s">
        <v>493</v>
      </c>
      <c r="I423" s="379"/>
      <c r="J423" s="371"/>
      <c r="K423" s="371"/>
      <c r="L423" s="371">
        <v>0.4</v>
      </c>
      <c r="M423" s="372">
        <f t="shared" si="8"/>
        <v>0.4</v>
      </c>
      <c r="O423" s="307"/>
      <c r="P423" s="345"/>
    </row>
    <row r="424" spans="1:16" ht="25.5">
      <c r="A424" s="303" t="s">
        <v>230</v>
      </c>
      <c r="B424" s="304" t="s">
        <v>247</v>
      </c>
      <c r="C424" s="305" t="s">
        <v>48</v>
      </c>
      <c r="D424" s="367" t="s">
        <v>369</v>
      </c>
      <c r="E424" s="367" t="s">
        <v>22</v>
      </c>
      <c r="F424" s="368" t="s">
        <v>491</v>
      </c>
      <c r="G424" s="369" t="s">
        <v>371</v>
      </c>
      <c r="H424" s="381" t="s">
        <v>493</v>
      </c>
      <c r="I424" s="379"/>
      <c r="J424" s="371"/>
      <c r="K424" s="371"/>
      <c r="L424" s="371">
        <v>1</v>
      </c>
      <c r="M424" s="372">
        <f t="shared" si="8"/>
        <v>1</v>
      </c>
      <c r="O424" s="307"/>
      <c r="P424" s="345"/>
    </row>
    <row r="425" spans="1:16" ht="25.5">
      <c r="A425" s="303" t="s">
        <v>230</v>
      </c>
      <c r="B425" s="304" t="s">
        <v>247</v>
      </c>
      <c r="C425" s="305" t="s">
        <v>48</v>
      </c>
      <c r="D425" s="367" t="s">
        <v>369</v>
      </c>
      <c r="E425" s="367" t="s">
        <v>87</v>
      </c>
      <c r="F425" s="368" t="s">
        <v>372</v>
      </c>
      <c r="G425" s="369" t="s">
        <v>371</v>
      </c>
      <c r="H425" s="381" t="s">
        <v>493</v>
      </c>
      <c r="I425" s="379"/>
      <c r="J425" s="371"/>
      <c r="K425" s="371"/>
      <c r="L425" s="371">
        <v>0.5</v>
      </c>
      <c r="M425" s="372">
        <f t="shared" si="8"/>
        <v>0.5</v>
      </c>
      <c r="O425" s="307"/>
      <c r="P425" s="345"/>
    </row>
    <row r="426" spans="1:16" ht="25.5">
      <c r="A426" s="303" t="s">
        <v>230</v>
      </c>
      <c r="B426" s="304" t="s">
        <v>247</v>
      </c>
      <c r="C426" s="305" t="s">
        <v>48</v>
      </c>
      <c r="D426" s="367" t="s">
        <v>212</v>
      </c>
      <c r="E426" s="367" t="s">
        <v>87</v>
      </c>
      <c r="F426" s="368" t="s">
        <v>292</v>
      </c>
      <c r="G426" s="338" t="s">
        <v>701</v>
      </c>
      <c r="H426" s="381" t="s">
        <v>493</v>
      </c>
      <c r="I426" s="379"/>
      <c r="J426" s="371"/>
      <c r="K426" s="371"/>
      <c r="L426" s="339">
        <v>0.35</v>
      </c>
      <c r="M426" s="340">
        <f t="shared" si="8"/>
        <v>0.35</v>
      </c>
      <c r="O426" s="307"/>
      <c r="P426" s="345"/>
    </row>
    <row r="427" spans="1:16" ht="25.5">
      <c r="A427" s="303" t="s">
        <v>230</v>
      </c>
      <c r="B427" s="304" t="s">
        <v>247</v>
      </c>
      <c r="C427" s="305" t="s">
        <v>48</v>
      </c>
      <c r="D427" s="367" t="s">
        <v>153</v>
      </c>
      <c r="E427" s="367" t="s">
        <v>14</v>
      </c>
      <c r="F427" s="368" t="s">
        <v>224</v>
      </c>
      <c r="G427" s="369" t="s">
        <v>307</v>
      </c>
      <c r="H427" s="381" t="s">
        <v>493</v>
      </c>
      <c r="I427" s="379"/>
      <c r="J427" s="371"/>
      <c r="K427" s="371"/>
      <c r="L427" s="371">
        <v>0.2</v>
      </c>
      <c r="M427" s="372">
        <f t="shared" si="8"/>
        <v>0.2</v>
      </c>
      <c r="O427" s="307"/>
      <c r="P427" s="345"/>
    </row>
    <row r="428" spans="1:16" ht="51">
      <c r="A428" s="303" t="s">
        <v>230</v>
      </c>
      <c r="B428" s="304" t="s">
        <v>247</v>
      </c>
      <c r="C428" s="303" t="s">
        <v>48</v>
      </c>
      <c r="D428" s="373" t="s">
        <v>153</v>
      </c>
      <c r="E428" s="460" t="s">
        <v>14</v>
      </c>
      <c r="F428" s="368" t="s">
        <v>288</v>
      </c>
      <c r="G428" s="369" t="s">
        <v>250</v>
      </c>
      <c r="H428" s="381" t="s">
        <v>493</v>
      </c>
      <c r="I428" s="379"/>
      <c r="J428" s="371"/>
      <c r="K428" s="371"/>
      <c r="L428" s="371">
        <v>0.2</v>
      </c>
      <c r="M428" s="372">
        <f>SUM(I428:L428)</f>
        <v>0.2</v>
      </c>
      <c r="O428" s="307"/>
      <c r="P428" s="345"/>
    </row>
    <row r="429" spans="1:16" ht="12.75">
      <c r="A429" s="303" t="s">
        <v>230</v>
      </c>
      <c r="B429" s="304" t="s">
        <v>247</v>
      </c>
      <c r="C429" s="303" t="s">
        <v>48</v>
      </c>
      <c r="D429" s="373" t="s">
        <v>153</v>
      </c>
      <c r="E429" s="367" t="s">
        <v>27</v>
      </c>
      <c r="F429" s="368" t="s">
        <v>275</v>
      </c>
      <c r="G429" s="338" t="s">
        <v>679</v>
      </c>
      <c r="H429" s="381" t="s">
        <v>493</v>
      </c>
      <c r="I429" s="379"/>
      <c r="J429" s="371"/>
      <c r="K429" s="371"/>
      <c r="L429" s="339">
        <v>0.15</v>
      </c>
      <c r="M429" s="340">
        <f t="shared" si="8"/>
        <v>0.15</v>
      </c>
      <c r="O429" s="307"/>
      <c r="P429" s="345"/>
    </row>
    <row r="430" spans="1:16" ht="25.5">
      <c r="A430" s="303" t="s">
        <v>230</v>
      </c>
      <c r="B430" s="304" t="s">
        <v>247</v>
      </c>
      <c r="C430" s="303" t="s">
        <v>48</v>
      </c>
      <c r="D430" s="373" t="s">
        <v>153</v>
      </c>
      <c r="E430" s="462" t="s">
        <v>22</v>
      </c>
      <c r="F430" s="461" t="s">
        <v>681</v>
      </c>
      <c r="G430" s="338" t="s">
        <v>682</v>
      </c>
      <c r="H430" s="381" t="s">
        <v>493</v>
      </c>
      <c r="I430" s="379"/>
      <c r="J430" s="371"/>
      <c r="K430" s="371"/>
      <c r="L430" s="339">
        <v>0.15</v>
      </c>
      <c r="M430" s="340">
        <f>SUM(I430:L430)</f>
        <v>0.15</v>
      </c>
      <c r="O430" s="307"/>
      <c r="P430" s="345"/>
    </row>
    <row r="431" spans="1:16" ht="25.5">
      <c r="A431" s="303" t="s">
        <v>230</v>
      </c>
      <c r="B431" s="304" t="s">
        <v>247</v>
      </c>
      <c r="C431" s="303" t="s">
        <v>48</v>
      </c>
      <c r="D431" s="373" t="s">
        <v>153</v>
      </c>
      <c r="E431" s="463" t="s">
        <v>22</v>
      </c>
      <c r="F431" s="461" t="s">
        <v>683</v>
      </c>
      <c r="G431" s="338" t="s">
        <v>684</v>
      </c>
      <c r="H431" s="381" t="s">
        <v>493</v>
      </c>
      <c r="I431" s="379"/>
      <c r="J431" s="371"/>
      <c r="K431" s="371"/>
      <c r="L431" s="339">
        <v>0.15</v>
      </c>
      <c r="M431" s="340">
        <f>SUM(I431:L431)</f>
        <v>0.15</v>
      </c>
      <c r="O431" s="307"/>
      <c r="P431" s="345"/>
    </row>
    <row r="432" spans="1:16" ht="51">
      <c r="A432" s="303" t="s">
        <v>230</v>
      </c>
      <c r="B432" s="304" t="s">
        <v>247</v>
      </c>
      <c r="C432" s="303" t="s">
        <v>48</v>
      </c>
      <c r="D432" s="373" t="s">
        <v>153</v>
      </c>
      <c r="E432" s="410" t="s">
        <v>87</v>
      </c>
      <c r="F432" s="447" t="s">
        <v>154</v>
      </c>
      <c r="G432" s="369" t="s">
        <v>251</v>
      </c>
      <c r="H432" s="381" t="s">
        <v>493</v>
      </c>
      <c r="I432" s="379"/>
      <c r="J432" s="371"/>
      <c r="K432" s="371"/>
      <c r="L432" s="371">
        <v>0.2</v>
      </c>
      <c r="M432" s="372">
        <f t="shared" si="8"/>
        <v>0.2</v>
      </c>
      <c r="O432" s="307"/>
      <c r="P432" s="345"/>
    </row>
    <row r="433" spans="1:16" ht="12.75">
      <c r="A433" s="303" t="s">
        <v>230</v>
      </c>
      <c r="B433" s="330" t="s">
        <v>247</v>
      </c>
      <c r="C433" s="303" t="s">
        <v>48</v>
      </c>
      <c r="D433" s="380" t="s">
        <v>49</v>
      </c>
      <c r="E433" s="380" t="s">
        <v>87</v>
      </c>
      <c r="F433" s="409" t="s">
        <v>663</v>
      </c>
      <c r="G433" s="369" t="s">
        <v>664</v>
      </c>
      <c r="H433" s="381" t="s">
        <v>493</v>
      </c>
      <c r="I433" s="379"/>
      <c r="J433" s="371"/>
      <c r="K433" s="371"/>
      <c r="L433" s="371">
        <v>0.1</v>
      </c>
      <c r="M433" s="372">
        <f t="shared" si="8"/>
        <v>0.1</v>
      </c>
      <c r="O433" s="307"/>
      <c r="P433" s="345"/>
    </row>
    <row r="434" spans="1:16" ht="12.75">
      <c r="A434" s="303" t="s">
        <v>230</v>
      </c>
      <c r="B434" s="304" t="s">
        <v>247</v>
      </c>
      <c r="C434" s="303" t="s">
        <v>48</v>
      </c>
      <c r="D434" s="401" t="s">
        <v>59</v>
      </c>
      <c r="E434" s="401" t="s">
        <v>27</v>
      </c>
      <c r="F434" s="368" t="s">
        <v>379</v>
      </c>
      <c r="G434" s="381" t="s">
        <v>262</v>
      </c>
      <c r="H434" s="381" t="s">
        <v>493</v>
      </c>
      <c r="I434" s="379"/>
      <c r="J434" s="371"/>
      <c r="K434" s="371"/>
      <c r="L434" s="371">
        <v>0.2</v>
      </c>
      <c r="M434" s="372">
        <f t="shared" si="8"/>
        <v>0.2</v>
      </c>
      <c r="O434" s="307"/>
      <c r="P434" s="345"/>
    </row>
    <row r="435" spans="1:16" ht="12.75">
      <c r="A435" s="303" t="s">
        <v>230</v>
      </c>
      <c r="B435" s="304" t="s">
        <v>247</v>
      </c>
      <c r="C435" s="472" t="s">
        <v>48</v>
      </c>
      <c r="D435" s="476" t="s">
        <v>50</v>
      </c>
      <c r="E435" s="477" t="s">
        <v>87</v>
      </c>
      <c r="F435" s="458" t="s">
        <v>304</v>
      </c>
      <c r="G435" s="338" t="s">
        <v>714</v>
      </c>
      <c r="H435" s="465" t="s">
        <v>493</v>
      </c>
      <c r="I435" s="473"/>
      <c r="J435" s="339"/>
      <c r="K435" s="339"/>
      <c r="L435" s="339">
        <v>0.1</v>
      </c>
      <c r="M435" s="340">
        <f>SUM(I435:L435)</f>
        <v>0.1</v>
      </c>
      <c r="O435" s="307"/>
      <c r="P435" s="345"/>
    </row>
    <row r="436" spans="1:16" ht="12.75">
      <c r="A436" s="303" t="s">
        <v>230</v>
      </c>
      <c r="B436" s="304" t="s">
        <v>247</v>
      </c>
      <c r="C436" s="303" t="s">
        <v>48</v>
      </c>
      <c r="D436" s="448" t="s">
        <v>50</v>
      </c>
      <c r="E436" s="422" t="s">
        <v>87</v>
      </c>
      <c r="F436" s="368" t="s">
        <v>349</v>
      </c>
      <c r="G436" s="369" t="s">
        <v>457</v>
      </c>
      <c r="H436" s="381" t="s">
        <v>493</v>
      </c>
      <c r="I436" s="379"/>
      <c r="J436" s="371"/>
      <c r="K436" s="371"/>
      <c r="L436" s="371">
        <v>0.2</v>
      </c>
      <c r="M436" s="372">
        <f t="shared" si="8"/>
        <v>0.2</v>
      </c>
      <c r="O436" s="307"/>
      <c r="P436" s="345"/>
    </row>
    <row r="437" spans="1:16" ht="12.75">
      <c r="A437" s="303" t="s">
        <v>230</v>
      </c>
      <c r="B437" s="304" t="s">
        <v>247</v>
      </c>
      <c r="C437" s="303" t="s">
        <v>48</v>
      </c>
      <c r="D437" s="373" t="s">
        <v>50</v>
      </c>
      <c r="E437" s="367" t="s">
        <v>87</v>
      </c>
      <c r="F437" s="368" t="s">
        <v>252</v>
      </c>
      <c r="G437" s="369" t="s">
        <v>305</v>
      </c>
      <c r="H437" s="381" t="s">
        <v>493</v>
      </c>
      <c r="I437" s="379"/>
      <c r="J437" s="371"/>
      <c r="K437" s="371"/>
      <c r="L437" s="371">
        <v>0.1</v>
      </c>
      <c r="M437" s="372">
        <f t="shared" si="8"/>
        <v>0.1</v>
      </c>
      <c r="O437" s="307"/>
      <c r="P437" s="345"/>
    </row>
    <row r="438" spans="1:16" ht="12.75">
      <c r="A438" s="303" t="s">
        <v>230</v>
      </c>
      <c r="B438" s="304" t="s">
        <v>247</v>
      </c>
      <c r="C438" s="303" t="s">
        <v>48</v>
      </c>
      <c r="D438" s="373" t="s">
        <v>50</v>
      </c>
      <c r="E438" s="367" t="s">
        <v>87</v>
      </c>
      <c r="F438" s="368" t="s">
        <v>252</v>
      </c>
      <c r="G438" s="369" t="s">
        <v>456</v>
      </c>
      <c r="H438" s="381" t="s">
        <v>493</v>
      </c>
      <c r="I438" s="379"/>
      <c r="J438" s="371"/>
      <c r="K438" s="371"/>
      <c r="L438" s="339">
        <v>0.2</v>
      </c>
      <c r="M438" s="340">
        <f t="shared" si="8"/>
        <v>0.2</v>
      </c>
      <c r="O438" s="307"/>
      <c r="P438" s="345"/>
    </row>
    <row r="439" spans="1:16" s="357" customFormat="1" ht="12.75">
      <c r="A439" s="373" t="s">
        <v>230</v>
      </c>
      <c r="B439" s="459" t="s">
        <v>247</v>
      </c>
      <c r="C439" s="373" t="s">
        <v>48</v>
      </c>
      <c r="D439" s="367" t="s">
        <v>606</v>
      </c>
      <c r="E439" s="367" t="s">
        <v>22</v>
      </c>
      <c r="F439" s="368" t="s">
        <v>607</v>
      </c>
      <c r="G439" s="369" t="s">
        <v>608</v>
      </c>
      <c r="H439" s="381" t="s">
        <v>493</v>
      </c>
      <c r="I439" s="379"/>
      <c r="J439" s="371"/>
      <c r="K439" s="371"/>
      <c r="L439" s="371">
        <v>0.2</v>
      </c>
      <c r="M439" s="372">
        <f>SUM(I439:L439)</f>
        <v>0.2</v>
      </c>
      <c r="O439" s="340"/>
      <c r="P439" s="352"/>
    </row>
    <row r="440" spans="1:16" ht="12.75">
      <c r="A440" s="303" t="s">
        <v>230</v>
      </c>
      <c r="B440" s="304" t="s">
        <v>247</v>
      </c>
      <c r="C440" s="303" t="s">
        <v>48</v>
      </c>
      <c r="D440" s="367" t="s">
        <v>52</v>
      </c>
      <c r="E440" s="367" t="s">
        <v>87</v>
      </c>
      <c r="F440" s="368" t="s">
        <v>344</v>
      </c>
      <c r="G440" s="369" t="s">
        <v>645</v>
      </c>
      <c r="H440" s="381" t="s">
        <v>493</v>
      </c>
      <c r="I440" s="379"/>
      <c r="J440" s="371"/>
      <c r="K440" s="371"/>
      <c r="L440" s="371">
        <v>0.2</v>
      </c>
      <c r="M440" s="372">
        <f t="shared" si="8"/>
        <v>0.2</v>
      </c>
      <c r="O440" s="307"/>
      <c r="P440" s="345"/>
    </row>
    <row r="441" spans="1:16" ht="25.5">
      <c r="A441" s="303" t="s">
        <v>230</v>
      </c>
      <c r="B441" s="304" t="s">
        <v>247</v>
      </c>
      <c r="C441" s="303" t="s">
        <v>48</v>
      </c>
      <c r="D441" s="367" t="s">
        <v>166</v>
      </c>
      <c r="E441" s="367" t="s">
        <v>14</v>
      </c>
      <c r="F441" s="368" t="s">
        <v>313</v>
      </c>
      <c r="G441" s="369" t="s">
        <v>253</v>
      </c>
      <c r="H441" s="381" t="s">
        <v>493</v>
      </c>
      <c r="I441" s="379"/>
      <c r="J441" s="371"/>
      <c r="K441" s="371"/>
      <c r="L441" s="371">
        <v>0.25</v>
      </c>
      <c r="M441" s="372">
        <f t="shared" si="8"/>
        <v>0.25</v>
      </c>
      <c r="O441" s="307"/>
      <c r="P441" s="345"/>
    </row>
    <row r="442" spans="1:16" ht="25.5">
      <c r="A442" s="303" t="s">
        <v>230</v>
      </c>
      <c r="B442" s="304" t="s">
        <v>247</v>
      </c>
      <c r="C442" s="303" t="s">
        <v>48</v>
      </c>
      <c r="D442" s="373" t="s">
        <v>166</v>
      </c>
      <c r="E442" s="373" t="s">
        <v>22</v>
      </c>
      <c r="F442" s="368" t="s">
        <v>451</v>
      </c>
      <c r="G442" s="369" t="s">
        <v>254</v>
      </c>
      <c r="H442" s="381" t="s">
        <v>493</v>
      </c>
      <c r="I442" s="379"/>
      <c r="J442" s="371"/>
      <c r="K442" s="371"/>
      <c r="L442" s="371">
        <v>0.25</v>
      </c>
      <c r="M442" s="372">
        <f t="shared" si="8"/>
        <v>0.25</v>
      </c>
      <c r="O442" s="307"/>
      <c r="P442" s="345"/>
    </row>
    <row r="443" spans="1:16" ht="12.75">
      <c r="A443" s="303" t="s">
        <v>230</v>
      </c>
      <c r="B443" s="304" t="s">
        <v>247</v>
      </c>
      <c r="C443" s="303" t="s">
        <v>48</v>
      </c>
      <c r="D443" s="373" t="s">
        <v>166</v>
      </c>
      <c r="E443" s="373" t="s">
        <v>22</v>
      </c>
      <c r="F443" s="458" t="s">
        <v>674</v>
      </c>
      <c r="G443" s="338" t="s">
        <v>675</v>
      </c>
      <c r="H443" s="381" t="s">
        <v>493</v>
      </c>
      <c r="I443" s="379"/>
      <c r="J443" s="371"/>
      <c r="K443" s="371"/>
      <c r="L443" s="339">
        <v>0.25</v>
      </c>
      <c r="M443" s="340">
        <f>SUM(I443:L443)</f>
        <v>0.25</v>
      </c>
      <c r="O443" s="307"/>
      <c r="P443" s="345"/>
    </row>
    <row r="444" spans="1:16" ht="25.5">
      <c r="A444" s="303" t="s">
        <v>230</v>
      </c>
      <c r="B444" s="304" t="s">
        <v>247</v>
      </c>
      <c r="C444" s="303" t="s">
        <v>48</v>
      </c>
      <c r="D444" s="373" t="s">
        <v>166</v>
      </c>
      <c r="E444" s="373" t="s">
        <v>87</v>
      </c>
      <c r="F444" s="368" t="s">
        <v>453</v>
      </c>
      <c r="G444" s="369" t="s">
        <v>254</v>
      </c>
      <c r="H444" s="381" t="s">
        <v>493</v>
      </c>
      <c r="I444" s="379"/>
      <c r="J444" s="371"/>
      <c r="K444" s="371"/>
      <c r="L444" s="371">
        <v>0.25</v>
      </c>
      <c r="M444" s="372">
        <f t="shared" si="8"/>
        <v>0.25</v>
      </c>
      <c r="O444" s="307"/>
      <c r="P444" s="345"/>
    </row>
    <row r="445" spans="1:16" ht="25.5">
      <c r="A445" s="303" t="s">
        <v>230</v>
      </c>
      <c r="B445" s="304" t="s">
        <v>247</v>
      </c>
      <c r="C445" s="303" t="s">
        <v>48</v>
      </c>
      <c r="D445" s="373" t="s">
        <v>166</v>
      </c>
      <c r="E445" s="373" t="s">
        <v>22</v>
      </c>
      <c r="F445" s="368" t="s">
        <v>417</v>
      </c>
      <c r="G445" s="369" t="s">
        <v>419</v>
      </c>
      <c r="H445" s="381" t="s">
        <v>493</v>
      </c>
      <c r="I445" s="379"/>
      <c r="J445" s="371"/>
      <c r="K445" s="371"/>
      <c r="L445" s="371">
        <v>0.25</v>
      </c>
      <c r="M445" s="372">
        <f t="shared" si="8"/>
        <v>0.25</v>
      </c>
      <c r="O445" s="307"/>
      <c r="P445" s="345"/>
    </row>
    <row r="446" spans="1:16" ht="25.5">
      <c r="A446" s="303" t="s">
        <v>230</v>
      </c>
      <c r="B446" s="304" t="s">
        <v>247</v>
      </c>
      <c r="C446" s="303" t="s">
        <v>48</v>
      </c>
      <c r="D446" s="373" t="s">
        <v>166</v>
      </c>
      <c r="E446" s="373" t="s">
        <v>87</v>
      </c>
      <c r="F446" s="368" t="s">
        <v>316</v>
      </c>
      <c r="G446" s="369" t="s">
        <v>254</v>
      </c>
      <c r="H446" s="381" t="s">
        <v>493</v>
      </c>
      <c r="I446" s="379"/>
      <c r="J446" s="371"/>
      <c r="K446" s="371"/>
      <c r="L446" s="371">
        <v>0.5</v>
      </c>
      <c r="M446" s="372">
        <f t="shared" si="8"/>
        <v>0.5</v>
      </c>
      <c r="O446" s="307"/>
      <c r="P446" s="345"/>
    </row>
    <row r="447" spans="1:16" ht="25.5">
      <c r="A447" s="303" t="s">
        <v>230</v>
      </c>
      <c r="B447" s="304" t="s">
        <v>247</v>
      </c>
      <c r="C447" s="303" t="s">
        <v>48</v>
      </c>
      <c r="D447" s="373" t="s">
        <v>166</v>
      </c>
      <c r="E447" s="373" t="s">
        <v>87</v>
      </c>
      <c r="F447" s="368" t="s">
        <v>317</v>
      </c>
      <c r="G447" s="369" t="s">
        <v>254</v>
      </c>
      <c r="H447" s="381" t="s">
        <v>493</v>
      </c>
      <c r="I447" s="379"/>
      <c r="J447" s="371"/>
      <c r="K447" s="371"/>
      <c r="L447" s="371">
        <v>0.5</v>
      </c>
      <c r="M447" s="372">
        <f t="shared" si="8"/>
        <v>0.5</v>
      </c>
      <c r="O447" s="307"/>
      <c r="P447" s="345"/>
    </row>
    <row r="448" spans="1:16" ht="25.5">
      <c r="A448" s="303" t="s">
        <v>230</v>
      </c>
      <c r="B448" s="304" t="s">
        <v>247</v>
      </c>
      <c r="C448" s="303" t="s">
        <v>48</v>
      </c>
      <c r="D448" s="367" t="s">
        <v>212</v>
      </c>
      <c r="E448" s="367" t="s">
        <v>14</v>
      </c>
      <c r="F448" s="368" t="s">
        <v>213</v>
      </c>
      <c r="G448" s="369" t="s">
        <v>255</v>
      </c>
      <c r="H448" s="381" t="s">
        <v>493</v>
      </c>
      <c r="I448" s="379"/>
      <c r="J448" s="371"/>
      <c r="K448" s="371"/>
      <c r="L448" s="371">
        <v>0.1</v>
      </c>
      <c r="M448" s="372">
        <f t="shared" si="8"/>
        <v>0.1</v>
      </c>
      <c r="O448" s="307"/>
      <c r="P448" s="345"/>
    </row>
    <row r="449" spans="1:16" ht="38.25">
      <c r="A449" s="303" t="s">
        <v>230</v>
      </c>
      <c r="B449" s="304" t="s">
        <v>247</v>
      </c>
      <c r="C449" s="303" t="s">
        <v>48</v>
      </c>
      <c r="D449" s="367" t="s">
        <v>63</v>
      </c>
      <c r="E449" s="367" t="s">
        <v>87</v>
      </c>
      <c r="F449" s="368" t="s">
        <v>168</v>
      </c>
      <c r="G449" s="369" t="s">
        <v>600</v>
      </c>
      <c r="H449" s="381" t="s">
        <v>493</v>
      </c>
      <c r="I449" s="379"/>
      <c r="J449" s="371"/>
      <c r="K449" s="371"/>
      <c r="L449" s="371">
        <v>0.6</v>
      </c>
      <c r="M449" s="372">
        <f t="shared" si="8"/>
        <v>0.6</v>
      </c>
      <c r="O449" s="307"/>
      <c r="P449" s="345"/>
    </row>
    <row r="450" spans="1:16" ht="12.75">
      <c r="A450" s="303" t="s">
        <v>230</v>
      </c>
      <c r="B450" s="304" t="s">
        <v>247</v>
      </c>
      <c r="C450" s="303" t="s">
        <v>48</v>
      </c>
      <c r="D450" s="367" t="s">
        <v>65</v>
      </c>
      <c r="E450" s="367" t="s">
        <v>87</v>
      </c>
      <c r="F450" s="368" t="s">
        <v>110</v>
      </c>
      <c r="G450" s="369" t="s">
        <v>337</v>
      </c>
      <c r="H450" s="381" t="s">
        <v>493</v>
      </c>
      <c r="I450" s="379"/>
      <c r="J450" s="371"/>
      <c r="K450" s="371"/>
      <c r="L450" s="371">
        <v>0.2</v>
      </c>
      <c r="M450" s="372">
        <f t="shared" si="8"/>
        <v>0.2</v>
      </c>
      <c r="O450" s="307"/>
      <c r="P450" s="345"/>
    </row>
    <row r="451" spans="1:16" ht="25.5">
      <c r="A451" s="303" t="s">
        <v>230</v>
      </c>
      <c r="B451" s="304" t="s">
        <v>247</v>
      </c>
      <c r="C451" s="303" t="s">
        <v>48</v>
      </c>
      <c r="D451" s="382" t="s">
        <v>66</v>
      </c>
      <c r="E451" s="382" t="s">
        <v>87</v>
      </c>
      <c r="F451" s="368" t="s">
        <v>603</v>
      </c>
      <c r="G451" s="369" t="s">
        <v>462</v>
      </c>
      <c r="H451" s="381" t="s">
        <v>493</v>
      </c>
      <c r="I451" s="379"/>
      <c r="J451" s="371"/>
      <c r="K451" s="371"/>
      <c r="L451" s="371">
        <v>0.25</v>
      </c>
      <c r="M451" s="372">
        <f t="shared" si="8"/>
        <v>0.25</v>
      </c>
      <c r="O451" s="307"/>
      <c r="P451" s="345"/>
    </row>
    <row r="452" spans="1:16" ht="12.75">
      <c r="A452" s="303" t="s">
        <v>230</v>
      </c>
      <c r="B452" s="304" t="s">
        <v>247</v>
      </c>
      <c r="C452" s="303" t="s">
        <v>48</v>
      </c>
      <c r="D452" s="464" t="s">
        <v>677</v>
      </c>
      <c r="E452" s="383" t="s">
        <v>87</v>
      </c>
      <c r="F452" s="368" t="s">
        <v>326</v>
      </c>
      <c r="G452" s="369" t="s">
        <v>710</v>
      </c>
      <c r="H452" s="381" t="s">
        <v>493</v>
      </c>
      <c r="I452" s="379"/>
      <c r="J452" s="371"/>
      <c r="K452" s="371"/>
      <c r="L452" s="339">
        <v>0.1</v>
      </c>
      <c r="M452" s="340">
        <f t="shared" si="8"/>
        <v>0.1</v>
      </c>
      <c r="O452" s="307"/>
      <c r="P452" s="345"/>
    </row>
    <row r="453" spans="1:16" ht="12.75">
      <c r="A453" s="303" t="s">
        <v>230</v>
      </c>
      <c r="B453" s="304" t="s">
        <v>247</v>
      </c>
      <c r="C453" s="303" t="s">
        <v>48</v>
      </c>
      <c r="D453" s="474" t="s">
        <v>690</v>
      </c>
      <c r="E453" s="463" t="s">
        <v>14</v>
      </c>
      <c r="F453" s="458" t="s">
        <v>692</v>
      </c>
      <c r="G453" s="338" t="s">
        <v>691</v>
      </c>
      <c r="H453" s="381" t="s">
        <v>493</v>
      </c>
      <c r="I453" s="379"/>
      <c r="J453" s="371"/>
      <c r="K453" s="371"/>
      <c r="L453" s="339">
        <v>0.1</v>
      </c>
      <c r="M453" s="340">
        <f t="shared" si="8"/>
        <v>0.1</v>
      </c>
      <c r="O453" s="307"/>
      <c r="P453" s="345"/>
    </row>
    <row r="454" spans="1:16" ht="12.75">
      <c r="A454" s="303" t="s">
        <v>230</v>
      </c>
      <c r="B454" s="304" t="s">
        <v>247</v>
      </c>
      <c r="C454" s="303" t="s">
        <v>48</v>
      </c>
      <c r="D454" s="470" t="s">
        <v>690</v>
      </c>
      <c r="E454" s="463" t="s">
        <v>87</v>
      </c>
      <c r="F454" s="458" t="s">
        <v>698</v>
      </c>
      <c r="G454" s="338" t="s">
        <v>699</v>
      </c>
      <c r="H454" s="381" t="s">
        <v>493</v>
      </c>
      <c r="I454" s="379"/>
      <c r="J454" s="371"/>
      <c r="K454" s="371"/>
      <c r="L454" s="339">
        <v>0.4</v>
      </c>
      <c r="M454" s="340">
        <f>SUM(I454:L454)</f>
        <v>0.4</v>
      </c>
      <c r="O454" s="307"/>
      <c r="P454" s="345"/>
    </row>
    <row r="455" spans="1:16" ht="25.5">
      <c r="A455" s="303" t="s">
        <v>230</v>
      </c>
      <c r="B455" s="304" t="s">
        <v>247</v>
      </c>
      <c r="C455" s="303" t="s">
        <v>48</v>
      </c>
      <c r="D455" s="460" t="s">
        <v>705</v>
      </c>
      <c r="E455" s="463" t="s">
        <v>14</v>
      </c>
      <c r="F455" s="458" t="s">
        <v>706</v>
      </c>
      <c r="G455" s="338" t="s">
        <v>707</v>
      </c>
      <c r="H455" s="381" t="s">
        <v>493</v>
      </c>
      <c r="I455" s="379"/>
      <c r="J455" s="371"/>
      <c r="K455" s="371"/>
      <c r="L455" s="339">
        <v>0.1</v>
      </c>
      <c r="M455" s="340">
        <f>SUM(I455:L455)</f>
        <v>0.1</v>
      </c>
      <c r="O455" s="307"/>
      <c r="P455" s="345"/>
    </row>
    <row r="456" spans="1:16" ht="12.75">
      <c r="A456" s="303" t="s">
        <v>230</v>
      </c>
      <c r="B456" s="304" t="s">
        <v>247</v>
      </c>
      <c r="C456" s="303" t="s">
        <v>48</v>
      </c>
      <c r="D456" s="367" t="s">
        <v>67</v>
      </c>
      <c r="E456" s="367" t="s">
        <v>87</v>
      </c>
      <c r="F456" s="368" t="s">
        <v>171</v>
      </c>
      <c r="G456" s="369" t="s">
        <v>248</v>
      </c>
      <c r="H456" s="381" t="s">
        <v>493</v>
      </c>
      <c r="I456" s="379"/>
      <c r="J456" s="371"/>
      <c r="K456" s="371"/>
      <c r="L456" s="371">
        <v>0.2</v>
      </c>
      <c r="M456" s="372">
        <f t="shared" si="8"/>
        <v>0.2</v>
      </c>
      <c r="O456" s="307"/>
      <c r="P456" s="345"/>
    </row>
    <row r="457" spans="1:16" ht="12.75">
      <c r="A457" s="303" t="s">
        <v>230</v>
      </c>
      <c r="B457" s="304" t="s">
        <v>247</v>
      </c>
      <c r="C457" s="303" t="s">
        <v>48</v>
      </c>
      <c r="D457" s="373" t="s">
        <v>67</v>
      </c>
      <c r="E457" s="367" t="s">
        <v>87</v>
      </c>
      <c r="F457" s="368" t="s">
        <v>468</v>
      </c>
      <c r="G457" s="369" t="s">
        <v>470</v>
      </c>
      <c r="H457" s="381" t="s">
        <v>493</v>
      </c>
      <c r="I457" s="379"/>
      <c r="J457" s="371"/>
      <c r="K457" s="371"/>
      <c r="L457" s="371">
        <v>0.1</v>
      </c>
      <c r="M457" s="372">
        <f t="shared" si="8"/>
        <v>0.1</v>
      </c>
      <c r="O457" s="307"/>
      <c r="P457" s="345"/>
    </row>
    <row r="458" spans="1:16" ht="12.75">
      <c r="A458" s="303" t="s">
        <v>230</v>
      </c>
      <c r="B458" s="304" t="s">
        <v>247</v>
      </c>
      <c r="C458" s="303" t="s">
        <v>48</v>
      </c>
      <c r="D458" s="373" t="s">
        <v>67</v>
      </c>
      <c r="E458" s="373" t="s">
        <v>87</v>
      </c>
      <c r="F458" s="368" t="s">
        <v>471</v>
      </c>
      <c r="G458" s="369" t="s">
        <v>248</v>
      </c>
      <c r="H458" s="381" t="s">
        <v>493</v>
      </c>
      <c r="I458" s="379"/>
      <c r="J458" s="371"/>
      <c r="K458" s="371"/>
      <c r="L458" s="371">
        <v>0.2</v>
      </c>
      <c r="M458" s="372">
        <f t="shared" si="8"/>
        <v>0.2</v>
      </c>
      <c r="O458" s="307"/>
      <c r="P458" s="345"/>
    </row>
    <row r="459" spans="1:16" ht="12.75">
      <c r="A459" s="303" t="s">
        <v>230</v>
      </c>
      <c r="B459" s="304" t="s">
        <v>247</v>
      </c>
      <c r="C459" s="311" t="s">
        <v>48</v>
      </c>
      <c r="D459" s="389" t="s">
        <v>70</v>
      </c>
      <c r="E459" s="389"/>
      <c r="F459" s="389" t="s">
        <v>47</v>
      </c>
      <c r="G459" s="390"/>
      <c r="H459" s="391"/>
      <c r="I459" s="392"/>
      <c r="J459" s="393"/>
      <c r="K459" s="393"/>
      <c r="L459" s="393">
        <f>SUM(L423:L458)</f>
        <v>9.199999999999998</v>
      </c>
      <c r="M459" s="394">
        <f t="shared" si="8"/>
        <v>9.199999999999998</v>
      </c>
      <c r="O459" s="313"/>
      <c r="P459" s="347"/>
    </row>
    <row r="460" spans="1:16" ht="12.75">
      <c r="A460" s="303" t="s">
        <v>230</v>
      </c>
      <c r="B460" s="493" t="s">
        <v>247</v>
      </c>
      <c r="C460" s="314" t="s">
        <v>71</v>
      </c>
      <c r="D460" s="398" t="s">
        <v>47</v>
      </c>
      <c r="E460" s="398" t="s">
        <v>47</v>
      </c>
      <c r="F460" s="398" t="s">
        <v>47</v>
      </c>
      <c r="G460" s="399"/>
      <c r="H460" s="400"/>
      <c r="I460" s="419">
        <f>I422</f>
        <v>0.15</v>
      </c>
      <c r="J460" s="420">
        <f>J422</f>
        <v>3.2700000000000005</v>
      </c>
      <c r="K460" s="420">
        <f>K422</f>
        <v>1.4000000000000004</v>
      </c>
      <c r="L460" s="420">
        <f>L459</f>
        <v>9.199999999999998</v>
      </c>
      <c r="M460" s="490">
        <f t="shared" si="8"/>
        <v>14.019999999999998</v>
      </c>
      <c r="O460" s="315"/>
      <c r="P460" s="348"/>
    </row>
    <row r="461" spans="1:16" ht="12.75">
      <c r="A461" s="303" t="s">
        <v>230</v>
      </c>
      <c r="B461" s="304" t="s">
        <v>256</v>
      </c>
      <c r="C461" s="311" t="s">
        <v>12</v>
      </c>
      <c r="D461" s="389" t="s">
        <v>46</v>
      </c>
      <c r="E461" s="389" t="s">
        <v>47</v>
      </c>
      <c r="F461" s="389" t="s">
        <v>47</v>
      </c>
      <c r="G461" s="390"/>
      <c r="H461" s="391"/>
      <c r="I461" s="393">
        <v>0</v>
      </c>
      <c r="J461" s="393">
        <v>0</v>
      </c>
      <c r="K461" s="393">
        <v>0</v>
      </c>
      <c r="L461" s="393"/>
      <c r="M461" s="394">
        <f t="shared" si="8"/>
        <v>0</v>
      </c>
      <c r="O461" s="313"/>
      <c r="P461" s="347"/>
    </row>
    <row r="462" spans="1:16" ht="12.75">
      <c r="A462" s="303" t="s">
        <v>230</v>
      </c>
      <c r="B462" s="304" t="s">
        <v>256</v>
      </c>
      <c r="C462" s="305" t="s">
        <v>48</v>
      </c>
      <c r="D462" s="367" t="s">
        <v>526</v>
      </c>
      <c r="E462" s="367" t="s">
        <v>22</v>
      </c>
      <c r="F462" s="368" t="s">
        <v>257</v>
      </c>
      <c r="G462" s="369" t="s">
        <v>258</v>
      </c>
      <c r="H462" s="381" t="s">
        <v>493</v>
      </c>
      <c r="I462" s="379"/>
      <c r="J462" s="371"/>
      <c r="K462" s="371"/>
      <c r="L462" s="371">
        <v>0.6</v>
      </c>
      <c r="M462" s="372">
        <f t="shared" si="8"/>
        <v>0.6</v>
      </c>
      <c r="O462" s="307"/>
      <c r="P462" s="345"/>
    </row>
    <row r="463" spans="1:16" ht="12.75">
      <c r="A463" s="303" t="s">
        <v>230</v>
      </c>
      <c r="B463" s="304" t="s">
        <v>256</v>
      </c>
      <c r="C463" s="303" t="s">
        <v>48</v>
      </c>
      <c r="D463" s="382" t="s">
        <v>398</v>
      </c>
      <c r="E463" s="367" t="s">
        <v>87</v>
      </c>
      <c r="F463" s="368" t="s">
        <v>396</v>
      </c>
      <c r="G463" s="369" t="s">
        <v>339</v>
      </c>
      <c r="H463" s="381" t="s">
        <v>493</v>
      </c>
      <c r="I463" s="379"/>
      <c r="J463" s="371"/>
      <c r="K463" s="371"/>
      <c r="L463" s="371">
        <v>0.3</v>
      </c>
      <c r="M463" s="372">
        <f aca="true" t="shared" si="9" ref="M463:M481">SUM(I463:L463)</f>
        <v>0.3</v>
      </c>
      <c r="O463" s="307"/>
      <c r="P463" s="345"/>
    </row>
    <row r="464" spans="1:16" ht="12.75">
      <c r="A464" s="303" t="s">
        <v>230</v>
      </c>
      <c r="B464" s="304" t="s">
        <v>256</v>
      </c>
      <c r="C464" s="303" t="s">
        <v>48</v>
      </c>
      <c r="D464" s="373" t="s">
        <v>398</v>
      </c>
      <c r="E464" s="383" t="s">
        <v>87</v>
      </c>
      <c r="F464" s="368" t="s">
        <v>397</v>
      </c>
      <c r="G464" s="369" t="s">
        <v>339</v>
      </c>
      <c r="H464" s="381" t="s">
        <v>493</v>
      </c>
      <c r="I464" s="379"/>
      <c r="J464" s="371"/>
      <c r="K464" s="371"/>
      <c r="L464" s="371">
        <v>0.3</v>
      </c>
      <c r="M464" s="372">
        <f t="shared" si="9"/>
        <v>0.3</v>
      </c>
      <c r="O464" s="307"/>
      <c r="P464" s="345"/>
    </row>
    <row r="465" spans="1:16" ht="25.5">
      <c r="A465" s="303" t="s">
        <v>230</v>
      </c>
      <c r="B465" s="304" t="s">
        <v>256</v>
      </c>
      <c r="C465" s="303" t="s">
        <v>48</v>
      </c>
      <c r="D465" s="373" t="s">
        <v>398</v>
      </c>
      <c r="E465" s="382" t="s">
        <v>22</v>
      </c>
      <c r="F465" s="381" t="s">
        <v>223</v>
      </c>
      <c r="G465" s="369" t="s">
        <v>339</v>
      </c>
      <c r="H465" s="381" t="s">
        <v>493</v>
      </c>
      <c r="I465" s="379"/>
      <c r="J465" s="371"/>
      <c r="K465" s="371"/>
      <c r="L465" s="371">
        <v>0.15</v>
      </c>
      <c r="M465" s="372">
        <f t="shared" si="9"/>
        <v>0.15</v>
      </c>
      <c r="O465" s="307"/>
      <c r="P465" s="345"/>
    </row>
    <row r="466" spans="1:16" ht="25.5">
      <c r="A466" s="303" t="s">
        <v>230</v>
      </c>
      <c r="B466" s="304" t="s">
        <v>256</v>
      </c>
      <c r="C466" s="303" t="s">
        <v>48</v>
      </c>
      <c r="D466" s="383" t="s">
        <v>398</v>
      </c>
      <c r="E466" s="383" t="s">
        <v>22</v>
      </c>
      <c r="F466" s="368" t="s">
        <v>459</v>
      </c>
      <c r="G466" s="369" t="s">
        <v>460</v>
      </c>
      <c r="H466" s="381" t="s">
        <v>493</v>
      </c>
      <c r="I466" s="379"/>
      <c r="J466" s="371"/>
      <c r="K466" s="371"/>
      <c r="L466" s="371">
        <v>0.3</v>
      </c>
      <c r="M466" s="372">
        <f t="shared" si="9"/>
        <v>0.3</v>
      </c>
      <c r="O466" s="307"/>
      <c r="P466" s="345"/>
    </row>
    <row r="467" spans="1:16" ht="12.75">
      <c r="A467" s="303" t="s">
        <v>230</v>
      </c>
      <c r="B467" s="304" t="s">
        <v>256</v>
      </c>
      <c r="C467" s="303" t="s">
        <v>48</v>
      </c>
      <c r="D467" s="367" t="s">
        <v>166</v>
      </c>
      <c r="E467" s="367" t="s">
        <v>14</v>
      </c>
      <c r="F467" s="381" t="s">
        <v>313</v>
      </c>
      <c r="G467" s="369" t="s">
        <v>259</v>
      </c>
      <c r="H467" s="381" t="s">
        <v>493</v>
      </c>
      <c r="I467" s="379"/>
      <c r="J467" s="371"/>
      <c r="K467" s="371"/>
      <c r="L467" s="371">
        <v>0.25</v>
      </c>
      <c r="M467" s="372">
        <f t="shared" si="9"/>
        <v>0.25</v>
      </c>
      <c r="O467" s="307"/>
      <c r="P467" s="345"/>
    </row>
    <row r="468" spans="1:16" ht="12.75">
      <c r="A468" s="303" t="s">
        <v>230</v>
      </c>
      <c r="B468" s="304" t="s">
        <v>256</v>
      </c>
      <c r="C468" s="303" t="s">
        <v>48</v>
      </c>
      <c r="D468" s="373" t="s">
        <v>166</v>
      </c>
      <c r="E468" s="367" t="s">
        <v>22</v>
      </c>
      <c r="F468" s="368" t="s">
        <v>417</v>
      </c>
      <c r="G468" s="369" t="s">
        <v>418</v>
      </c>
      <c r="H468" s="381" t="s">
        <v>493</v>
      </c>
      <c r="I468" s="379"/>
      <c r="J468" s="371"/>
      <c r="K468" s="371"/>
      <c r="L468" s="371">
        <v>0.25</v>
      </c>
      <c r="M468" s="372">
        <f t="shared" si="9"/>
        <v>0.25</v>
      </c>
      <c r="O468" s="307"/>
      <c r="P468" s="345"/>
    </row>
    <row r="469" spans="1:16" ht="12.75">
      <c r="A469" s="303" t="s">
        <v>230</v>
      </c>
      <c r="B469" s="304" t="s">
        <v>256</v>
      </c>
      <c r="C469" s="303" t="s">
        <v>48</v>
      </c>
      <c r="D469" s="373" t="s">
        <v>166</v>
      </c>
      <c r="E469" s="373" t="s">
        <v>87</v>
      </c>
      <c r="F469" s="368" t="s">
        <v>453</v>
      </c>
      <c r="G469" s="369" t="s">
        <v>454</v>
      </c>
      <c r="H469" s="381" t="s">
        <v>493</v>
      </c>
      <c r="I469" s="379"/>
      <c r="J469" s="371"/>
      <c r="K469" s="371"/>
      <c r="L469" s="371">
        <v>0.25</v>
      </c>
      <c r="M469" s="372">
        <f t="shared" si="9"/>
        <v>0.25</v>
      </c>
      <c r="O469" s="307"/>
      <c r="P469" s="345"/>
    </row>
    <row r="470" spans="1:16" ht="12.75">
      <c r="A470" s="303" t="s">
        <v>230</v>
      </c>
      <c r="B470" s="304" t="s">
        <v>256</v>
      </c>
      <c r="C470" s="303" t="s">
        <v>48</v>
      </c>
      <c r="D470" s="373" t="s">
        <v>166</v>
      </c>
      <c r="E470" s="373" t="s">
        <v>22</v>
      </c>
      <c r="F470" s="368" t="s">
        <v>451</v>
      </c>
      <c r="G470" s="369" t="s">
        <v>452</v>
      </c>
      <c r="H470" s="381" t="s">
        <v>493</v>
      </c>
      <c r="I470" s="379"/>
      <c r="J470" s="371"/>
      <c r="K470" s="371"/>
      <c r="L470" s="371">
        <v>0.25</v>
      </c>
      <c r="M470" s="372">
        <f t="shared" si="9"/>
        <v>0.25</v>
      </c>
      <c r="O470" s="307"/>
      <c r="P470" s="345"/>
    </row>
    <row r="471" spans="1:16" ht="12.75">
      <c r="A471" s="303" t="s">
        <v>230</v>
      </c>
      <c r="B471" s="304" t="s">
        <v>256</v>
      </c>
      <c r="C471" s="311" t="s">
        <v>48</v>
      </c>
      <c r="D471" s="389" t="s">
        <v>70</v>
      </c>
      <c r="E471" s="389" t="s">
        <v>47</v>
      </c>
      <c r="F471" s="389" t="s">
        <v>47</v>
      </c>
      <c r="G471" s="390"/>
      <c r="H471" s="391"/>
      <c r="I471" s="392"/>
      <c r="J471" s="393"/>
      <c r="K471" s="393"/>
      <c r="L471" s="393">
        <f>SUM(L462:L470)</f>
        <v>2.65</v>
      </c>
      <c r="M471" s="394">
        <f t="shared" si="9"/>
        <v>2.65</v>
      </c>
      <c r="O471" s="313"/>
      <c r="P471" s="347"/>
    </row>
    <row r="472" spans="1:16" ht="12.75">
      <c r="A472" s="303" t="s">
        <v>230</v>
      </c>
      <c r="B472" s="493" t="s">
        <v>256</v>
      </c>
      <c r="C472" s="314" t="s">
        <v>71</v>
      </c>
      <c r="D472" s="398" t="s">
        <v>47</v>
      </c>
      <c r="E472" s="398" t="s">
        <v>47</v>
      </c>
      <c r="F472" s="398" t="s">
        <v>47</v>
      </c>
      <c r="G472" s="399"/>
      <c r="H472" s="400"/>
      <c r="I472" s="419">
        <f>I461</f>
        <v>0</v>
      </c>
      <c r="J472" s="420">
        <f>J461</f>
        <v>0</v>
      </c>
      <c r="K472" s="420">
        <f>K461</f>
        <v>0</v>
      </c>
      <c r="L472" s="420">
        <f>L471</f>
        <v>2.65</v>
      </c>
      <c r="M472" s="490">
        <f t="shared" si="9"/>
        <v>2.65</v>
      </c>
      <c r="O472" s="315"/>
      <c r="P472" s="348"/>
    </row>
    <row r="473" spans="1:16" ht="38.25">
      <c r="A473" s="303" t="s">
        <v>230</v>
      </c>
      <c r="B473" s="306" t="s">
        <v>260</v>
      </c>
      <c r="C473" s="303" t="s">
        <v>12</v>
      </c>
      <c r="D473" s="373" t="s">
        <v>38</v>
      </c>
      <c r="E473" s="367" t="s">
        <v>518</v>
      </c>
      <c r="F473" s="368" t="s">
        <v>183</v>
      </c>
      <c r="G473" s="369" t="s">
        <v>268</v>
      </c>
      <c r="H473" s="369" t="s">
        <v>261</v>
      </c>
      <c r="I473" s="379">
        <v>0.6</v>
      </c>
      <c r="J473" s="371"/>
      <c r="K473" s="371"/>
      <c r="L473" s="371"/>
      <c r="M473" s="372">
        <f>SUM(I473:L473)</f>
        <v>0.6</v>
      </c>
      <c r="O473" s="307"/>
      <c r="P473" s="345"/>
    </row>
    <row r="474" spans="1:16" ht="12.75">
      <c r="A474" s="303" t="s">
        <v>230</v>
      </c>
      <c r="B474" s="304" t="s">
        <v>260</v>
      </c>
      <c r="C474" s="303" t="s">
        <v>12</v>
      </c>
      <c r="D474" s="373" t="s">
        <v>38</v>
      </c>
      <c r="E474" s="403" t="s">
        <v>22</v>
      </c>
      <c r="F474" s="368" t="s">
        <v>356</v>
      </c>
      <c r="G474" s="369" t="s">
        <v>357</v>
      </c>
      <c r="H474" s="369" t="s">
        <v>261</v>
      </c>
      <c r="I474" s="379"/>
      <c r="J474" s="371">
        <v>0.3</v>
      </c>
      <c r="K474" s="371"/>
      <c r="L474" s="371"/>
      <c r="M474" s="372">
        <f t="shared" si="9"/>
        <v>0.3</v>
      </c>
      <c r="O474" s="307"/>
      <c r="P474" s="345"/>
    </row>
    <row r="475" spans="1:16" ht="12.75">
      <c r="A475" s="303" t="s">
        <v>230</v>
      </c>
      <c r="B475" s="304" t="s">
        <v>260</v>
      </c>
      <c r="C475" s="303" t="s">
        <v>12</v>
      </c>
      <c r="D475" s="373" t="s">
        <v>38</v>
      </c>
      <c r="E475" s="367" t="s">
        <v>22</v>
      </c>
      <c r="F475" s="368" t="s">
        <v>423</v>
      </c>
      <c r="G475" s="369" t="s">
        <v>424</v>
      </c>
      <c r="H475" s="369" t="s">
        <v>261</v>
      </c>
      <c r="I475" s="379">
        <v>0.25</v>
      </c>
      <c r="J475" s="371"/>
      <c r="K475" s="371"/>
      <c r="L475" s="371"/>
      <c r="M475" s="372">
        <f t="shared" si="9"/>
        <v>0.25</v>
      </c>
      <c r="O475" s="307"/>
      <c r="P475" s="345"/>
    </row>
    <row r="476" spans="1:16" ht="12.75">
      <c r="A476" s="303" t="s">
        <v>230</v>
      </c>
      <c r="B476" s="304" t="s">
        <v>260</v>
      </c>
      <c r="C476" s="303" t="s">
        <v>12</v>
      </c>
      <c r="D476" s="373" t="s">
        <v>38</v>
      </c>
      <c r="E476" s="367" t="s">
        <v>87</v>
      </c>
      <c r="F476" s="368" t="s">
        <v>297</v>
      </c>
      <c r="G476" s="369" t="s">
        <v>361</v>
      </c>
      <c r="H476" s="369" t="s">
        <v>353</v>
      </c>
      <c r="I476" s="379"/>
      <c r="J476" s="371">
        <v>0.1</v>
      </c>
      <c r="K476" s="371"/>
      <c r="L476" s="371"/>
      <c r="M476" s="372">
        <f t="shared" si="9"/>
        <v>0.1</v>
      </c>
      <c r="O476" s="307"/>
      <c r="P476" s="345"/>
    </row>
    <row r="477" spans="1:16" ht="12.75">
      <c r="A477" s="303" t="s">
        <v>230</v>
      </c>
      <c r="B477" s="304" t="s">
        <v>260</v>
      </c>
      <c r="C477" s="311" t="s">
        <v>12</v>
      </c>
      <c r="D477" s="389" t="s">
        <v>46</v>
      </c>
      <c r="E477" s="389" t="s">
        <v>47</v>
      </c>
      <c r="F477" s="389" t="s">
        <v>47</v>
      </c>
      <c r="G477" s="389"/>
      <c r="H477" s="449"/>
      <c r="I477" s="392">
        <f>SUM(I473:I476)</f>
        <v>0.85</v>
      </c>
      <c r="J477" s="393">
        <f>SUM(J473:J476)</f>
        <v>0.4</v>
      </c>
      <c r="K477" s="393">
        <f>SUM(K473:K476)</f>
        <v>0</v>
      </c>
      <c r="L477" s="393"/>
      <c r="M477" s="394">
        <f t="shared" si="9"/>
        <v>1.25</v>
      </c>
      <c r="O477" s="313"/>
      <c r="P477" s="347"/>
    </row>
    <row r="478" spans="1:16" ht="12.75">
      <c r="A478" s="303" t="s">
        <v>230</v>
      </c>
      <c r="B478" s="304" t="s">
        <v>260</v>
      </c>
      <c r="C478" s="311" t="s">
        <v>48</v>
      </c>
      <c r="D478" s="389" t="s">
        <v>70</v>
      </c>
      <c r="E478" s="389" t="s">
        <v>47</v>
      </c>
      <c r="F478" s="389" t="s">
        <v>47</v>
      </c>
      <c r="G478" s="389"/>
      <c r="H478" s="449"/>
      <c r="I478" s="392"/>
      <c r="J478" s="393"/>
      <c r="K478" s="393"/>
      <c r="L478" s="393">
        <v>0</v>
      </c>
      <c r="M478" s="394">
        <f t="shared" si="9"/>
        <v>0</v>
      </c>
      <c r="O478" s="313"/>
      <c r="P478" s="347"/>
    </row>
    <row r="479" spans="1:16" ht="12.75">
      <c r="A479" s="303" t="s">
        <v>230</v>
      </c>
      <c r="B479" s="493" t="s">
        <v>260</v>
      </c>
      <c r="C479" s="314" t="s">
        <v>71</v>
      </c>
      <c r="D479" s="398" t="s">
        <v>47</v>
      </c>
      <c r="E479" s="398" t="s">
        <v>47</v>
      </c>
      <c r="F479" s="398" t="s">
        <v>47</v>
      </c>
      <c r="G479" s="398"/>
      <c r="H479" s="450"/>
      <c r="I479" s="419">
        <f>I477</f>
        <v>0.85</v>
      </c>
      <c r="J479" s="420">
        <f>J477</f>
        <v>0.4</v>
      </c>
      <c r="K479" s="420">
        <f>K477</f>
        <v>0</v>
      </c>
      <c r="L479" s="420">
        <f>L478</f>
        <v>0</v>
      </c>
      <c r="M479" s="490">
        <f t="shared" si="9"/>
        <v>1.25</v>
      </c>
      <c r="O479" s="315"/>
      <c r="P479" s="348"/>
    </row>
    <row r="480" spans="1:16" ht="19.5" customHeight="1">
      <c r="A480" s="319" t="s">
        <v>230</v>
      </c>
      <c r="B480" s="498" t="s">
        <v>98</v>
      </c>
      <c r="C480" s="320" t="s">
        <v>47</v>
      </c>
      <c r="D480" s="412" t="s">
        <v>47</v>
      </c>
      <c r="E480" s="412" t="s">
        <v>47</v>
      </c>
      <c r="F480" s="412" t="s">
        <v>47</v>
      </c>
      <c r="G480" s="412"/>
      <c r="H480" s="451"/>
      <c r="I480" s="415">
        <f>SUMIF($C$357:$C$479,"WBS L3 Total",I$357:I$479)</f>
        <v>2.3</v>
      </c>
      <c r="J480" s="416">
        <f>SUMIF($C$357:$C$479,"WBS L3 Total",J$357:J$479)</f>
        <v>6.070000000000001</v>
      </c>
      <c r="K480" s="416">
        <f>SUMIF($C$357:$C$479,"WBS L3 Total",K$357:K$479)</f>
        <v>2.1500000000000004</v>
      </c>
      <c r="L480" s="416">
        <f>SUMIF($C$357:$C$479,"WBS L3 Total",L$357:L$479)</f>
        <v>14.299999999999997</v>
      </c>
      <c r="M480" s="417">
        <f t="shared" si="9"/>
        <v>24.82</v>
      </c>
      <c r="N480" s="341"/>
      <c r="O480" s="321"/>
      <c r="P480" s="350"/>
    </row>
    <row r="481" spans="1:16" ht="19.5" customHeight="1">
      <c r="A481" s="335" t="s">
        <v>9</v>
      </c>
      <c r="B481" s="335"/>
      <c r="C481" s="336"/>
      <c r="D481" s="452"/>
      <c r="E481" s="452"/>
      <c r="F481" s="452"/>
      <c r="G481" s="452"/>
      <c r="H481" s="453"/>
      <c r="I481" s="454">
        <f>SUMIF($B$2:$C$480,"WBS L2 Total",I$2:I$480)</f>
        <v>33.875</v>
      </c>
      <c r="J481" s="455">
        <f>SUMIF($B$2:$C$480,"WBS L2 Total",J$2:J$480)</f>
        <v>12.780000000000001</v>
      </c>
      <c r="K481" s="455">
        <f>SUMIF($B$2:$C$480,"WBS L2 Total",K$2:K$480)</f>
        <v>8.490000000000002</v>
      </c>
      <c r="L481" s="455">
        <f>SUMIF($B$2:$C$480,"WBS L2 Total",L$2:L$480)</f>
        <v>37.065</v>
      </c>
      <c r="M481" s="456">
        <f t="shared" si="9"/>
        <v>92.21000000000001</v>
      </c>
      <c r="O481" s="337"/>
      <c r="P481" s="355"/>
    </row>
    <row r="482" spans="9:12" ht="12.75">
      <c r="I482" s="457"/>
      <c r="J482" s="457"/>
      <c r="L482" s="457"/>
    </row>
    <row r="484" spans="20:95" ht="12.75">
      <c r="T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row>
    <row r="485" spans="20:95" ht="12.75">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row>
    <row r="486" spans="20:95" ht="12.75">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row>
    <row r="487" spans="20:95" ht="12.75">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row>
    <row r="488" spans="20:95" ht="12.75">
      <c r="T488" s="41"/>
      <c r="U488" s="41"/>
      <c r="V488" s="41"/>
      <c r="W488" s="41"/>
      <c r="X488" s="41"/>
      <c r="Y488" s="41"/>
      <c r="Z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row>
    <row r="489" spans="20:95" ht="12.75">
      <c r="T489" s="41"/>
      <c r="U489" s="40" t="s">
        <v>738</v>
      </c>
      <c r="V489" s="41"/>
      <c r="W489" s="41"/>
      <c r="X489" s="41"/>
      <c r="Y489" s="41"/>
      <c r="Z489" s="41"/>
      <c r="AA489" s="41"/>
      <c r="AB489" s="40" t="s">
        <v>669</v>
      </c>
      <c r="AC489" s="41"/>
      <c r="AD489" s="41"/>
      <c r="AE489" s="41"/>
      <c r="AF489" s="41"/>
      <c r="AG489" s="41"/>
      <c r="AI489" s="41"/>
      <c r="AJ489" s="40" t="s">
        <v>478</v>
      </c>
      <c r="AK489" s="41"/>
      <c r="AL489" s="41"/>
      <c r="AM489" s="41"/>
      <c r="AN489" s="41"/>
      <c r="AO489" s="41"/>
      <c r="AP489" s="40" t="s">
        <v>479</v>
      </c>
      <c r="AQ489" s="41"/>
      <c r="AR489" s="41"/>
      <c r="AS489" s="41"/>
      <c r="AT489" s="41"/>
      <c r="AU489" s="41"/>
      <c r="AV489" s="40" t="s">
        <v>480</v>
      </c>
      <c r="AW489" s="41"/>
      <c r="AX489" s="41"/>
      <c r="AY489" s="41"/>
      <c r="AZ489" s="41"/>
      <c r="BA489" s="41"/>
      <c r="BB489" s="40" t="s">
        <v>481</v>
      </c>
      <c r="BC489" s="41"/>
      <c r="BD489" s="41"/>
      <c r="BE489" s="41"/>
      <c r="BF489" s="41"/>
      <c r="BG489" s="41"/>
      <c r="BH489" s="41"/>
      <c r="BI489" s="40" t="s">
        <v>482</v>
      </c>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row>
    <row r="490" spans="2:95" ht="85.5">
      <c r="B490"/>
      <c r="C490"/>
      <c r="D490"/>
      <c r="E490"/>
      <c r="F490"/>
      <c r="G490"/>
      <c r="T490" s="41"/>
      <c r="U490" s="66" t="s">
        <v>670</v>
      </c>
      <c r="V490" s="66"/>
      <c r="W490" s="66"/>
      <c r="X490" s="66"/>
      <c r="Y490" s="66"/>
      <c r="Z490" s="41"/>
      <c r="AA490" s="41"/>
      <c r="AB490" s="66" t="s">
        <v>670</v>
      </c>
      <c r="AC490" s="66"/>
      <c r="AD490" s="66"/>
      <c r="AE490" s="66"/>
      <c r="AF490" s="66"/>
      <c r="AG490" s="41"/>
      <c r="AI490" s="41"/>
      <c r="AJ490" s="514" t="s">
        <v>475</v>
      </c>
      <c r="AK490" s="514"/>
      <c r="AL490" s="514"/>
      <c r="AM490" s="514"/>
      <c r="AN490" s="514"/>
      <c r="AO490" s="41"/>
      <c r="AP490" s="514" t="s">
        <v>476</v>
      </c>
      <c r="AQ490" s="514"/>
      <c r="AR490" s="514"/>
      <c r="AS490" s="514"/>
      <c r="AT490" s="514"/>
      <c r="AU490" s="41"/>
      <c r="AV490" s="514" t="s">
        <v>476</v>
      </c>
      <c r="AW490" s="514"/>
      <c r="AX490" s="514"/>
      <c r="AY490" s="514"/>
      <c r="AZ490" s="514"/>
      <c r="BA490" s="41"/>
      <c r="BB490" s="514" t="s">
        <v>477</v>
      </c>
      <c r="BC490" s="514"/>
      <c r="BD490" s="514"/>
      <c r="BE490" s="514"/>
      <c r="BF490" s="514"/>
      <c r="BG490" s="41"/>
      <c r="BH490" s="41"/>
      <c r="BI490" s="513" t="s">
        <v>1</v>
      </c>
      <c r="BJ490" s="513"/>
      <c r="BK490" s="513"/>
      <c r="BL490" s="513"/>
      <c r="BM490" s="513"/>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row>
    <row r="491" spans="20:95" ht="51">
      <c r="T491" s="40"/>
      <c r="U491" s="42" t="s">
        <v>0</v>
      </c>
      <c r="V491" s="48" t="s">
        <v>444</v>
      </c>
      <c r="W491" s="48" t="s">
        <v>445</v>
      </c>
      <c r="X491" s="42" t="s">
        <v>375</v>
      </c>
      <c r="Y491" s="48" t="s">
        <v>443</v>
      </c>
      <c r="Z491" s="40"/>
      <c r="AA491" s="40"/>
      <c r="AB491" s="42" t="s">
        <v>0</v>
      </c>
      <c r="AC491" s="48" t="s">
        <v>444</v>
      </c>
      <c r="AD491" s="48" t="s">
        <v>445</v>
      </c>
      <c r="AE491" s="42" t="s">
        <v>375</v>
      </c>
      <c r="AF491" s="48" t="s">
        <v>443</v>
      </c>
      <c r="AG491" s="40"/>
      <c r="AI491" s="40"/>
      <c r="AJ491" s="48" t="s">
        <v>0</v>
      </c>
      <c r="AK491" s="48" t="s">
        <v>261</v>
      </c>
      <c r="AL491" s="48" t="s">
        <v>374</v>
      </c>
      <c r="AM491" s="48" t="s">
        <v>375</v>
      </c>
      <c r="AN491" s="48" t="s">
        <v>443</v>
      </c>
      <c r="AO491" s="40"/>
      <c r="AP491" s="48" t="s">
        <v>0</v>
      </c>
      <c r="AQ491" s="48" t="s">
        <v>261</v>
      </c>
      <c r="AR491" s="48" t="s">
        <v>374</v>
      </c>
      <c r="AS491" s="48" t="s">
        <v>375</v>
      </c>
      <c r="AT491" s="48" t="s">
        <v>443</v>
      </c>
      <c r="AU491" s="40"/>
      <c r="AV491" s="48" t="s">
        <v>0</v>
      </c>
      <c r="AW491" s="48" t="s">
        <v>261</v>
      </c>
      <c r="AX491" s="48" t="s">
        <v>374</v>
      </c>
      <c r="AY491" s="48" t="s">
        <v>375</v>
      </c>
      <c r="AZ491" s="48" t="s">
        <v>443</v>
      </c>
      <c r="BA491" s="40"/>
      <c r="BB491" s="48" t="s">
        <v>0</v>
      </c>
      <c r="BC491" s="48" t="s">
        <v>261</v>
      </c>
      <c r="BD491" s="48" t="s">
        <v>374</v>
      </c>
      <c r="BE491" s="48" t="s">
        <v>375</v>
      </c>
      <c r="BF491" s="48" t="s">
        <v>443</v>
      </c>
      <c r="BG491" s="40"/>
      <c r="BH491" s="40"/>
      <c r="BI491" s="42" t="s">
        <v>0</v>
      </c>
      <c r="BJ491" s="42" t="s">
        <v>261</v>
      </c>
      <c r="BK491" s="42" t="s">
        <v>374</v>
      </c>
      <c r="BL491" s="42" t="s">
        <v>375</v>
      </c>
      <c r="BM491" s="48" t="s">
        <v>443</v>
      </c>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row>
    <row r="492" spans="20:95" ht="12.75">
      <c r="T492" s="40"/>
      <c r="U492" s="43">
        <f>SUM(V492:Y492)</f>
        <v>92.21000000000001</v>
      </c>
      <c r="V492" s="43">
        <f>I481</f>
        <v>33.875</v>
      </c>
      <c r="W492" s="43">
        <f>J481</f>
        <v>12.780000000000001</v>
      </c>
      <c r="X492" s="43">
        <f>K481</f>
        <v>8.490000000000002</v>
      </c>
      <c r="Y492" s="43">
        <f>L481</f>
        <v>37.065</v>
      </c>
      <c r="Z492" s="40"/>
      <c r="AA492" s="40"/>
      <c r="AB492" s="43">
        <f>SUM(AC492:AF492)</f>
        <v>89.87</v>
      </c>
      <c r="AC492" s="43">
        <v>34.375</v>
      </c>
      <c r="AD492" s="43">
        <v>13.955000000000002</v>
      </c>
      <c r="AE492" s="43">
        <v>7.915000000000001</v>
      </c>
      <c r="AF492" s="43">
        <v>33.625</v>
      </c>
      <c r="AG492" s="40"/>
      <c r="AI492" s="40"/>
      <c r="AJ492" s="43">
        <f>SUM(AK492:AN492)</f>
        <v>88.345</v>
      </c>
      <c r="AK492" s="43">
        <v>33.725</v>
      </c>
      <c r="AL492" s="43">
        <v>15.389999999999999</v>
      </c>
      <c r="AM492" s="43">
        <v>7.335</v>
      </c>
      <c r="AN492" s="43">
        <v>31.895</v>
      </c>
      <c r="AO492" s="40"/>
      <c r="AP492" s="43">
        <f>SUM(AQ492:AT492)</f>
        <v>85.553</v>
      </c>
      <c r="AQ492" s="43">
        <v>32.416333333333334</v>
      </c>
      <c r="AR492" s="43">
        <v>14.490000000000002</v>
      </c>
      <c r="AS492" s="43">
        <v>7.351666666666667</v>
      </c>
      <c r="AT492" s="43">
        <v>31.295</v>
      </c>
      <c r="AU492" s="40"/>
      <c r="AV492" s="43">
        <f>SUM(AW492:AZ492)</f>
        <v>81.97561666666667</v>
      </c>
      <c r="AW492" s="43">
        <v>31.032283333333336</v>
      </c>
      <c r="AX492" s="43">
        <v>14.296666666666665</v>
      </c>
      <c r="AY492" s="43">
        <v>8.141666666666667</v>
      </c>
      <c r="AZ492" s="43">
        <v>28.505000000000003</v>
      </c>
      <c r="BA492" s="40"/>
      <c r="BB492" s="43">
        <f>SUM(BC492:BF492)</f>
        <v>80.22395</v>
      </c>
      <c r="BC492" s="43">
        <v>30.857283333333335</v>
      </c>
      <c r="BD492" s="43">
        <v>14.17</v>
      </c>
      <c r="BE492" s="43">
        <v>8.171666666666667</v>
      </c>
      <c r="BF492" s="43">
        <v>27.025</v>
      </c>
      <c r="BG492" s="40"/>
      <c r="BH492" s="40"/>
      <c r="BI492" s="43">
        <v>83.33394999999999</v>
      </c>
      <c r="BJ492" s="43">
        <v>31.507283333333334</v>
      </c>
      <c r="BK492" s="43">
        <v>14.82</v>
      </c>
      <c r="BL492" s="43">
        <v>7.136666666666667</v>
      </c>
      <c r="BM492" s="43">
        <v>29.87</v>
      </c>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row>
    <row r="493" spans="20:95" ht="12.75">
      <c r="T493" s="40"/>
      <c r="U493" s="44">
        <f>U492/$U$492</f>
        <v>1</v>
      </c>
      <c r="V493" s="49">
        <f>V492/$U$492</f>
        <v>0.3673679644290207</v>
      </c>
      <c r="W493" s="49">
        <f>W492/$U$492</f>
        <v>0.13859668148790805</v>
      </c>
      <c r="X493" s="49">
        <f>X492/$U$492</f>
        <v>0.0920724433358638</v>
      </c>
      <c r="Y493" s="49">
        <f>Y492/$U$492</f>
        <v>0.4019629107472074</v>
      </c>
      <c r="Z493" s="40"/>
      <c r="AA493" s="40"/>
      <c r="AB493" s="44">
        <f>AB492/AB$492</f>
        <v>1</v>
      </c>
      <c r="AC493" s="49">
        <f>AC492/AB$492</f>
        <v>0.38249694002447976</v>
      </c>
      <c r="AD493" s="49">
        <f>AD492/AB$492</f>
        <v>0.15527984867030156</v>
      </c>
      <c r="AE493" s="49">
        <f>AE492/AB$492</f>
        <v>0.08807165906309114</v>
      </c>
      <c r="AF493" s="49">
        <f>AF492/AB$492</f>
        <v>0.3741515522421275</v>
      </c>
      <c r="AG493" s="40"/>
      <c r="AI493" s="40"/>
      <c r="AJ493" s="44">
        <v>1</v>
      </c>
      <c r="AK493" s="49">
        <v>0.36336616352934326</v>
      </c>
      <c r="AL493" s="49">
        <v>0.17938108281368376</v>
      </c>
      <c r="AM493" s="49">
        <v>0.08549449268605397</v>
      </c>
      <c r="AN493" s="49">
        <v>0.371758260970919</v>
      </c>
      <c r="AO493" s="40"/>
      <c r="AP493" s="44">
        <f>AP492/AP492</f>
        <v>1</v>
      </c>
      <c r="AQ493" s="49">
        <f>AQ492/AP492</f>
        <v>0.3789035256897284</v>
      </c>
      <c r="AR493" s="49">
        <f>AR492/AP492</f>
        <v>0.16936869542856478</v>
      </c>
      <c r="AS493" s="49">
        <f>AS492/AP492</f>
        <v>0.08593113820282944</v>
      </c>
      <c r="AT493" s="49">
        <f>AT492/AP492</f>
        <v>0.36579664067887746</v>
      </c>
      <c r="AU493" s="40"/>
      <c r="AV493" s="44">
        <f>AV492/AV492</f>
        <v>1</v>
      </c>
      <c r="AW493" s="49">
        <f>AW492/AV492</f>
        <v>0.37855504594150663</v>
      </c>
      <c r="AX493" s="49">
        <f>AX492/AV492</f>
        <v>0.17440145311502178</v>
      </c>
      <c r="AY493" s="49">
        <f>AY492/AV492</f>
        <v>0.09931815090544201</v>
      </c>
      <c r="AZ493" s="49">
        <f>AZ492/AV492</f>
        <v>0.3477253500380296</v>
      </c>
      <c r="BA493" s="40"/>
      <c r="BB493" s="44">
        <f>BB492/BB492</f>
        <v>1</v>
      </c>
      <c r="BC493" s="49">
        <f>BC492/BB492</f>
        <v>0.38463929204848846</v>
      </c>
      <c r="BD493" s="49">
        <f>BD492/BB492</f>
        <v>0.17663054486845886</v>
      </c>
      <c r="BE493" s="49">
        <f>BE492/BB492</f>
        <v>0.10186068707245986</v>
      </c>
      <c r="BF493" s="49">
        <f>BF492/BB492</f>
        <v>0.3368694760105928</v>
      </c>
      <c r="BG493" s="40"/>
      <c r="BH493" s="40"/>
      <c r="BI493" s="44">
        <f>BI492/$BI$492</f>
        <v>1</v>
      </c>
      <c r="BJ493" s="49">
        <f>BJ492/$BI$492</f>
        <v>0.37808460217394396</v>
      </c>
      <c r="BK493" s="49">
        <f>BK492/$BI$492</f>
        <v>0.17783868399373848</v>
      </c>
      <c r="BL493" s="49">
        <f>BL492/$BI$492</f>
        <v>0.08563936626868962</v>
      </c>
      <c r="BM493" s="49">
        <f>BM492/$BI$492</f>
        <v>0.3584373475636281</v>
      </c>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row>
    <row r="494" spans="20:95" ht="14.25">
      <c r="T494" s="41"/>
      <c r="U494" s="45">
        <f>V494+Y494</f>
        <v>1</v>
      </c>
      <c r="V494" s="515">
        <f>V493+W493+X493</f>
        <v>0.5980370892527925</v>
      </c>
      <c r="W494" s="515"/>
      <c r="X494" s="515"/>
      <c r="Y494" s="50">
        <f>Y493</f>
        <v>0.4019629107472074</v>
      </c>
      <c r="Z494" s="41"/>
      <c r="AA494" s="41"/>
      <c r="AB494" s="45">
        <f>AC494+AF494</f>
        <v>0.9999999999999999</v>
      </c>
      <c r="AC494" s="515">
        <f>AC493+AD493+AE493</f>
        <v>0.6258484477578724</v>
      </c>
      <c r="AD494" s="515"/>
      <c r="AE494" s="515"/>
      <c r="AF494" s="50">
        <f>AF493</f>
        <v>0.3741515522421275</v>
      </c>
      <c r="AG494" s="41"/>
      <c r="AI494" s="41"/>
      <c r="AJ494" s="45">
        <f>AK494+AN494</f>
        <v>0.9999999999999999</v>
      </c>
      <c r="AK494" s="515">
        <f>AK493+AL493+AM493</f>
        <v>0.6282417390290809</v>
      </c>
      <c r="AL494" s="515"/>
      <c r="AM494" s="515"/>
      <c r="AN494" s="50">
        <f>AN493</f>
        <v>0.371758260970919</v>
      </c>
      <c r="AO494" s="41"/>
      <c r="AP494" s="45">
        <f>AQ494+AT494</f>
        <v>1.0000000000000002</v>
      </c>
      <c r="AQ494" s="515">
        <f>AQ493+AR493+AS493</f>
        <v>0.6342033593211227</v>
      </c>
      <c r="AR494" s="515"/>
      <c r="AS494" s="515"/>
      <c r="AT494" s="50">
        <f>AT493</f>
        <v>0.36579664067887746</v>
      </c>
      <c r="AU494" s="41"/>
      <c r="AV494" s="45">
        <f>AW494+AZ494</f>
        <v>1</v>
      </c>
      <c r="AW494" s="515">
        <f>AW493+AX493+AY493</f>
        <v>0.6522746499619705</v>
      </c>
      <c r="AX494" s="515"/>
      <c r="AY494" s="515"/>
      <c r="AZ494" s="50">
        <f>AZ493</f>
        <v>0.3477253500380296</v>
      </c>
      <c r="BA494" s="41"/>
      <c r="BB494" s="45">
        <f>BC494+BF494</f>
        <v>1</v>
      </c>
      <c r="BC494" s="515">
        <f>BC493+BD493+BE493</f>
        <v>0.6631305239894072</v>
      </c>
      <c r="BD494" s="515"/>
      <c r="BE494" s="515"/>
      <c r="BF494" s="50">
        <f>BF493</f>
        <v>0.3368694760105928</v>
      </c>
      <c r="BG494" s="41"/>
      <c r="BH494" s="41"/>
      <c r="BI494" s="45">
        <f>BJ494+BM494</f>
        <v>1</v>
      </c>
      <c r="BJ494" s="52">
        <f>BJ493+BK493+BL493</f>
        <v>0.641562652436372</v>
      </c>
      <c r="BK494" s="52"/>
      <c r="BL494" s="52"/>
      <c r="BM494" s="50">
        <f>BM493</f>
        <v>0.3584373475636281</v>
      </c>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row>
    <row r="495" spans="20:95" ht="12.75">
      <c r="T495" s="41"/>
      <c r="U495" s="41"/>
      <c r="V495" s="47"/>
      <c r="W495" s="41"/>
      <c r="X495" s="41"/>
      <c r="Y495" s="41"/>
      <c r="Z495" s="41"/>
      <c r="AA495" s="41"/>
      <c r="AB495" s="41"/>
      <c r="AC495" s="47"/>
      <c r="AD495" s="41"/>
      <c r="AE495" s="41"/>
      <c r="AF495" s="41"/>
      <c r="AG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row>
    <row r="496" spans="20:95" ht="12.75">
      <c r="T496" s="41"/>
      <c r="U496" s="41"/>
      <c r="V496" s="41"/>
      <c r="W496" s="41"/>
      <c r="X496" s="41"/>
      <c r="Y496" s="41"/>
      <c r="Z496" s="41"/>
      <c r="AA496" s="41"/>
      <c r="AB496" s="41"/>
      <c r="AC496" s="41"/>
      <c r="AD496" s="41"/>
      <c r="AE496" s="41"/>
      <c r="AF496" s="41"/>
      <c r="AG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row>
    <row r="497" spans="1:95" ht="12.75">
      <c r="A497"/>
      <c r="B497"/>
      <c r="C497"/>
      <c r="D497"/>
      <c r="E497"/>
      <c r="F497"/>
      <c r="G497"/>
      <c r="H497"/>
      <c r="I497"/>
      <c r="J497"/>
      <c r="K497"/>
      <c r="L497"/>
      <c r="M497"/>
      <c r="N497"/>
      <c r="O497"/>
      <c r="P497"/>
      <c r="T497" s="41"/>
      <c r="U497" s="41"/>
      <c r="V497" s="41"/>
      <c r="W497" s="41"/>
      <c r="X497" s="41"/>
      <c r="Y497" s="41"/>
      <c r="Z497" s="41"/>
      <c r="AA497" s="41"/>
      <c r="AB497" s="41"/>
      <c r="AC497" s="41"/>
      <c r="AD497" s="41"/>
      <c r="AE497" s="41"/>
      <c r="AF497" s="41"/>
      <c r="AG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row>
    <row r="498" spans="1:95" ht="12.75">
      <c r="A498"/>
      <c r="B498"/>
      <c r="C498"/>
      <c r="D498"/>
      <c r="E498"/>
      <c r="F498"/>
      <c r="G498"/>
      <c r="H498"/>
      <c r="I498"/>
      <c r="J498"/>
      <c r="K498"/>
      <c r="L498"/>
      <c r="M498"/>
      <c r="N498"/>
      <c r="O498"/>
      <c r="P498"/>
      <c r="T498" s="41"/>
      <c r="U498" s="41"/>
      <c r="V498" s="41"/>
      <c r="W498" s="41"/>
      <c r="X498" s="41"/>
      <c r="Y498" s="41"/>
      <c r="Z498" s="41"/>
      <c r="AA498" s="41"/>
      <c r="AB498" s="41"/>
      <c r="AC498" s="41"/>
      <c r="AD498" s="41"/>
      <c r="AE498" s="41"/>
      <c r="AF498" s="41"/>
      <c r="AG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row>
    <row r="499" spans="1:95" ht="12.75">
      <c r="A499"/>
      <c r="B499"/>
      <c r="C499"/>
      <c r="D499"/>
      <c r="E499"/>
      <c r="F499"/>
      <c r="G499"/>
      <c r="H499"/>
      <c r="I499"/>
      <c r="J499"/>
      <c r="K499"/>
      <c r="L499"/>
      <c r="M499"/>
      <c r="N499"/>
      <c r="O499"/>
      <c r="P499"/>
      <c r="T499" s="41"/>
      <c r="U499" s="41"/>
      <c r="V499" s="41"/>
      <c r="W499" s="41"/>
      <c r="X499" s="41"/>
      <c r="Y499" s="41"/>
      <c r="Z499" s="41"/>
      <c r="AA499" s="41"/>
      <c r="AB499" s="41"/>
      <c r="AC499" s="41"/>
      <c r="AD499" s="41"/>
      <c r="AE499" s="41"/>
      <c r="AF499" s="41"/>
      <c r="AG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row>
    <row r="500" spans="1:95" ht="12.75">
      <c r="A500"/>
      <c r="B500"/>
      <c r="C500"/>
      <c r="D500"/>
      <c r="E500"/>
      <c r="F500"/>
      <c r="G500"/>
      <c r="H500"/>
      <c r="I500"/>
      <c r="J500"/>
      <c r="K500"/>
      <c r="L500"/>
      <c r="M500"/>
      <c r="N500"/>
      <c r="O500"/>
      <c r="P500"/>
      <c r="T500" s="41"/>
      <c r="U500" s="41"/>
      <c r="V500" s="41"/>
      <c r="W500" s="41"/>
      <c r="X500" s="41"/>
      <c r="Y500" s="41"/>
      <c r="Z500" s="41"/>
      <c r="AA500" s="41"/>
      <c r="AB500" s="41"/>
      <c r="AC500" s="41"/>
      <c r="AD500" s="41"/>
      <c r="AE500" s="41"/>
      <c r="AF500" s="41"/>
      <c r="AG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row>
    <row r="501" spans="1:95" ht="12.75">
      <c r="A501"/>
      <c r="B501"/>
      <c r="C501"/>
      <c r="D501"/>
      <c r="E501"/>
      <c r="F501"/>
      <c r="G501"/>
      <c r="H501"/>
      <c r="I501"/>
      <c r="J501"/>
      <c r="K501"/>
      <c r="L501"/>
      <c r="M501"/>
      <c r="N501"/>
      <c r="O501"/>
      <c r="P501"/>
      <c r="T501" s="41"/>
      <c r="U501" s="41"/>
      <c r="V501" s="41"/>
      <c r="W501" s="41"/>
      <c r="X501" s="41"/>
      <c r="Y501" s="41"/>
      <c r="Z501" s="41"/>
      <c r="AA501" s="41"/>
      <c r="AB501" s="41"/>
      <c r="AC501" s="41"/>
      <c r="AD501" s="41"/>
      <c r="AE501" s="41"/>
      <c r="AF501" s="41"/>
      <c r="AG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row>
    <row r="502" spans="1:95" ht="12.75">
      <c r="A502"/>
      <c r="B502"/>
      <c r="C502"/>
      <c r="D502"/>
      <c r="E502"/>
      <c r="F502"/>
      <c r="G502"/>
      <c r="H502"/>
      <c r="I502"/>
      <c r="J502"/>
      <c r="K502"/>
      <c r="L502"/>
      <c r="M502"/>
      <c r="N502"/>
      <c r="O502"/>
      <c r="P502"/>
      <c r="T502" s="41"/>
      <c r="U502" s="41"/>
      <c r="V502" s="41"/>
      <c r="W502" s="41"/>
      <c r="X502" s="41"/>
      <c r="Y502" s="41"/>
      <c r="Z502" s="41"/>
      <c r="AA502" s="41"/>
      <c r="AB502" s="41"/>
      <c r="AC502" s="41"/>
      <c r="AD502" s="41"/>
      <c r="AE502" s="41"/>
      <c r="AF502" s="41"/>
      <c r="AG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row>
    <row r="503" spans="1:95" ht="12.75">
      <c r="A503"/>
      <c r="B503"/>
      <c r="C503"/>
      <c r="D503"/>
      <c r="E503"/>
      <c r="F503"/>
      <c r="G503"/>
      <c r="H503"/>
      <c r="I503"/>
      <c r="J503"/>
      <c r="K503"/>
      <c r="L503"/>
      <c r="M503"/>
      <c r="N503"/>
      <c r="O503"/>
      <c r="P503"/>
      <c r="T503" s="41"/>
      <c r="U503" s="41"/>
      <c r="V503" s="41"/>
      <c r="W503" s="41"/>
      <c r="X503" s="41"/>
      <c r="Y503" s="41"/>
      <c r="Z503" s="41"/>
      <c r="AA503" s="41"/>
      <c r="AB503" s="41"/>
      <c r="AC503" s="41"/>
      <c r="AD503" s="41"/>
      <c r="AE503" s="41"/>
      <c r="AF503" s="41"/>
      <c r="AG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row>
    <row r="504" spans="1:95" ht="12.75">
      <c r="A504"/>
      <c r="B504"/>
      <c r="C504"/>
      <c r="D504"/>
      <c r="E504"/>
      <c r="F504"/>
      <c r="G504"/>
      <c r="H504"/>
      <c r="I504"/>
      <c r="J504"/>
      <c r="K504"/>
      <c r="L504"/>
      <c r="M504"/>
      <c r="N504"/>
      <c r="O504"/>
      <c r="P504"/>
      <c r="T504" s="41"/>
      <c r="U504" s="41"/>
      <c r="V504" s="41"/>
      <c r="W504" s="41"/>
      <c r="X504" s="41"/>
      <c r="Y504" s="41"/>
      <c r="Z504" s="41"/>
      <c r="AA504" s="41"/>
      <c r="AB504" s="41"/>
      <c r="AC504" s="41"/>
      <c r="AD504" s="41"/>
      <c r="AE504" s="41"/>
      <c r="AF504" s="41"/>
      <c r="AG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row>
    <row r="505" spans="1:95" ht="12.75">
      <c r="A505"/>
      <c r="B505"/>
      <c r="C505"/>
      <c r="D505"/>
      <c r="E505"/>
      <c r="F505"/>
      <c r="G505"/>
      <c r="H505"/>
      <c r="I505"/>
      <c r="J505"/>
      <c r="K505"/>
      <c r="L505"/>
      <c r="M505"/>
      <c r="N505"/>
      <c r="O505"/>
      <c r="P505"/>
      <c r="T505" s="41"/>
      <c r="U505" s="41"/>
      <c r="V505" s="41"/>
      <c r="W505" s="41"/>
      <c r="X505" s="41"/>
      <c r="Y505" s="41"/>
      <c r="Z505" s="41"/>
      <c r="AA505" s="41"/>
      <c r="AB505" s="41"/>
      <c r="AC505" s="41"/>
      <c r="AD505" s="41"/>
      <c r="AE505" s="41"/>
      <c r="AF505" s="41"/>
      <c r="AG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row>
    <row r="506" spans="1:95" ht="12.75">
      <c r="A506"/>
      <c r="B506"/>
      <c r="C506"/>
      <c r="D506"/>
      <c r="E506"/>
      <c r="F506"/>
      <c r="G506"/>
      <c r="H506"/>
      <c r="I506"/>
      <c r="J506"/>
      <c r="K506"/>
      <c r="L506"/>
      <c r="M506"/>
      <c r="N506"/>
      <c r="O506"/>
      <c r="P506"/>
      <c r="T506" s="41"/>
      <c r="U506" s="41"/>
      <c r="V506" s="41"/>
      <c r="W506" s="41"/>
      <c r="X506" s="41"/>
      <c r="Y506" s="41"/>
      <c r="Z506" s="41"/>
      <c r="AA506" s="41"/>
      <c r="AB506" s="41"/>
      <c r="AC506" s="41"/>
      <c r="AD506" s="41"/>
      <c r="AE506" s="41"/>
      <c r="AF506" s="41"/>
      <c r="AG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row>
    <row r="507" spans="1:95" ht="12.75">
      <c r="A507"/>
      <c r="B507"/>
      <c r="C507"/>
      <c r="D507"/>
      <c r="E507"/>
      <c r="F507"/>
      <c r="G507"/>
      <c r="H507"/>
      <c r="I507"/>
      <c r="J507"/>
      <c r="K507"/>
      <c r="L507"/>
      <c r="M507"/>
      <c r="N507"/>
      <c r="O507"/>
      <c r="P507"/>
      <c r="T507" s="41"/>
      <c r="U507" s="41"/>
      <c r="V507" s="41"/>
      <c r="W507" s="41"/>
      <c r="X507" s="41"/>
      <c r="Y507" s="41"/>
      <c r="Z507" s="41"/>
      <c r="AA507" s="41"/>
      <c r="AB507" s="41"/>
      <c r="AC507" s="41"/>
      <c r="AD507" s="41"/>
      <c r="AE507" s="41"/>
      <c r="AF507" s="41"/>
      <c r="AG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row>
    <row r="508" spans="1:95" ht="12.75">
      <c r="A508"/>
      <c r="B508"/>
      <c r="C508"/>
      <c r="D508"/>
      <c r="E508"/>
      <c r="F508"/>
      <c r="G508"/>
      <c r="H508"/>
      <c r="I508"/>
      <c r="J508"/>
      <c r="K508"/>
      <c r="L508"/>
      <c r="M508"/>
      <c r="N508"/>
      <c r="O508"/>
      <c r="P508"/>
      <c r="T508" s="41"/>
      <c r="U508" s="41"/>
      <c r="V508" s="41"/>
      <c r="W508" s="41"/>
      <c r="X508" s="41"/>
      <c r="Y508" s="41"/>
      <c r="Z508" s="41"/>
      <c r="AA508" s="41"/>
      <c r="AB508" s="41"/>
      <c r="AC508" s="41"/>
      <c r="AD508" s="41"/>
      <c r="AE508" s="41"/>
      <c r="AF508" s="41"/>
      <c r="AG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row>
    <row r="509" spans="1:95" ht="12.75">
      <c r="A509"/>
      <c r="B509"/>
      <c r="C509"/>
      <c r="D509"/>
      <c r="E509"/>
      <c r="F509"/>
      <c r="G509"/>
      <c r="H509"/>
      <c r="I509"/>
      <c r="J509"/>
      <c r="K509"/>
      <c r="L509"/>
      <c r="M509"/>
      <c r="N509"/>
      <c r="O509"/>
      <c r="P509"/>
      <c r="T509" s="41"/>
      <c r="U509" s="41"/>
      <c r="V509" s="41"/>
      <c r="W509" s="41"/>
      <c r="X509" s="41"/>
      <c r="Y509" s="41"/>
      <c r="Z509" s="41"/>
      <c r="AA509" s="41"/>
      <c r="AB509" s="41"/>
      <c r="AC509" s="41"/>
      <c r="AD509" s="41"/>
      <c r="AE509" s="41"/>
      <c r="AF509" s="41"/>
      <c r="AG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row>
    <row r="510" spans="1:95" ht="12.75">
      <c r="A510"/>
      <c r="B510"/>
      <c r="C510"/>
      <c r="D510"/>
      <c r="E510"/>
      <c r="F510"/>
      <c r="G510"/>
      <c r="H510"/>
      <c r="I510"/>
      <c r="J510"/>
      <c r="K510"/>
      <c r="L510"/>
      <c r="M510"/>
      <c r="N510"/>
      <c r="O510"/>
      <c r="P510"/>
      <c r="T510" s="41"/>
      <c r="U510" s="41"/>
      <c r="V510" s="41"/>
      <c r="W510" s="41"/>
      <c r="X510" s="41"/>
      <c r="Y510" s="41"/>
      <c r="Z510" s="41"/>
      <c r="AA510" s="41"/>
      <c r="AB510" s="41"/>
      <c r="AC510" s="41"/>
      <c r="AD510" s="41"/>
      <c r="AE510" s="41"/>
      <c r="AF510" s="41"/>
      <c r="AG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row>
    <row r="511" spans="1:95" ht="12.75">
      <c r="A511"/>
      <c r="B511"/>
      <c r="C511"/>
      <c r="D511"/>
      <c r="E511"/>
      <c r="F511"/>
      <c r="G511"/>
      <c r="H511"/>
      <c r="I511"/>
      <c r="J511"/>
      <c r="K511"/>
      <c r="L511"/>
      <c r="M511"/>
      <c r="N511"/>
      <c r="O511"/>
      <c r="P511"/>
      <c r="T511" s="41"/>
      <c r="U511" s="41"/>
      <c r="V511" s="41"/>
      <c r="W511" s="41"/>
      <c r="X511" s="41"/>
      <c r="Y511" s="41"/>
      <c r="Z511" s="41"/>
      <c r="AA511" s="41"/>
      <c r="AB511" s="41"/>
      <c r="AC511" s="41"/>
      <c r="AD511" s="41"/>
      <c r="AE511" s="41"/>
      <c r="AF511" s="41"/>
      <c r="AG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row>
    <row r="512" spans="1:95" ht="12.75">
      <c r="A512"/>
      <c r="B512"/>
      <c r="C512"/>
      <c r="D512"/>
      <c r="E512"/>
      <c r="F512"/>
      <c r="G512"/>
      <c r="H512"/>
      <c r="I512"/>
      <c r="J512"/>
      <c r="K512"/>
      <c r="L512"/>
      <c r="M512"/>
      <c r="N512"/>
      <c r="O512"/>
      <c r="P512"/>
      <c r="T512" s="41"/>
      <c r="U512" s="41"/>
      <c r="V512" s="41"/>
      <c r="W512" s="41"/>
      <c r="X512" s="41"/>
      <c r="Y512" s="41"/>
      <c r="Z512" s="41"/>
      <c r="AA512" s="41"/>
      <c r="AB512" s="41"/>
      <c r="AC512" s="41"/>
      <c r="AD512" s="41"/>
      <c r="AE512" s="41"/>
      <c r="AF512" s="41"/>
      <c r="AG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N512" s="41"/>
      <c r="BO512" s="41"/>
      <c r="BP512" s="41"/>
      <c r="BQ512" s="41"/>
      <c r="BR512" s="41"/>
      <c r="BS512" s="41"/>
      <c r="BT512" s="41"/>
      <c r="BU512" s="41"/>
      <c r="BV512" s="41"/>
      <c r="BW512" s="41"/>
      <c r="BX512" s="41"/>
      <c r="BY512" s="41"/>
      <c r="BZ512" s="41"/>
      <c r="CA512" s="41"/>
      <c r="CB512" s="41"/>
      <c r="CC512" s="41"/>
      <c r="CD512" s="41"/>
      <c r="CE512" s="41"/>
      <c r="CF512" s="41"/>
      <c r="CG512" s="41"/>
      <c r="CH512" s="41"/>
      <c r="CI512" s="41"/>
      <c r="CJ512" s="41"/>
      <c r="CK512" s="41"/>
      <c r="CL512" s="41"/>
      <c r="CM512" s="41"/>
      <c r="CN512" s="41"/>
      <c r="CO512" s="41"/>
      <c r="CP512" s="41"/>
      <c r="CQ512" s="41"/>
    </row>
    <row r="513" spans="1:95" ht="12.75">
      <c r="A513"/>
      <c r="B513"/>
      <c r="C513"/>
      <c r="D513"/>
      <c r="E513"/>
      <c r="F513"/>
      <c r="G513"/>
      <c r="H513"/>
      <c r="I513"/>
      <c r="J513"/>
      <c r="K513"/>
      <c r="L513"/>
      <c r="M513"/>
      <c r="N513"/>
      <c r="O513"/>
      <c r="P513"/>
      <c r="T513" s="41"/>
      <c r="U513" s="41"/>
      <c r="V513" s="41"/>
      <c r="W513" s="41"/>
      <c r="X513" s="41"/>
      <c r="Y513" s="41"/>
      <c r="Z513" s="41"/>
      <c r="AA513" s="41"/>
      <c r="AB513" s="41"/>
      <c r="AC513" s="41"/>
      <c r="AD513" s="41"/>
      <c r="AE513" s="41"/>
      <c r="AF513" s="41"/>
      <c r="AG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N513" s="41"/>
      <c r="BO513" s="41"/>
      <c r="BP513" s="41"/>
      <c r="BQ513" s="41"/>
      <c r="BR513" s="41"/>
      <c r="BS513" s="41"/>
      <c r="BT513" s="41"/>
      <c r="BU513" s="41"/>
      <c r="BV513" s="41"/>
      <c r="BW513" s="41"/>
      <c r="BX513" s="41"/>
      <c r="BY513" s="41"/>
      <c r="BZ513" s="41"/>
      <c r="CA513" s="41"/>
      <c r="CB513" s="41"/>
      <c r="CC513" s="41"/>
      <c r="CD513" s="41"/>
      <c r="CE513" s="41"/>
      <c r="CF513" s="41"/>
      <c r="CG513" s="41"/>
      <c r="CH513" s="41"/>
      <c r="CI513" s="41"/>
      <c r="CJ513" s="41"/>
      <c r="CK513" s="41"/>
      <c r="CL513" s="41"/>
      <c r="CM513" s="41"/>
      <c r="CN513" s="41"/>
      <c r="CO513" s="41"/>
      <c r="CP513" s="41"/>
      <c r="CQ513" s="41"/>
    </row>
    <row r="514" spans="1:95" ht="12.75">
      <c r="A514"/>
      <c r="B514"/>
      <c r="C514"/>
      <c r="D514"/>
      <c r="E514"/>
      <c r="F514"/>
      <c r="G514"/>
      <c r="H514"/>
      <c r="I514"/>
      <c r="J514"/>
      <c r="K514"/>
      <c r="L514"/>
      <c r="M514"/>
      <c r="N514"/>
      <c r="O514"/>
      <c r="P514"/>
      <c r="T514" s="41"/>
      <c r="U514" s="41"/>
      <c r="V514" s="41"/>
      <c r="W514" s="41"/>
      <c r="X514" s="41"/>
      <c r="Y514" s="41"/>
      <c r="Z514" s="41"/>
      <c r="AA514" s="41"/>
      <c r="AB514" s="41"/>
      <c r="AC514" s="41"/>
      <c r="AD514" s="41"/>
      <c r="AE514" s="41"/>
      <c r="AF514" s="41"/>
      <c r="AG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c r="BT514" s="41"/>
      <c r="BU514" s="41"/>
      <c r="BV514" s="41"/>
      <c r="BW514" s="41"/>
      <c r="BX514" s="41"/>
      <c r="BY514" s="41"/>
      <c r="BZ514" s="41"/>
      <c r="CA514" s="41"/>
      <c r="CB514" s="41"/>
      <c r="CC514" s="41"/>
      <c r="CD514" s="41"/>
      <c r="CE514" s="41"/>
      <c r="CF514" s="41"/>
      <c r="CG514" s="41"/>
      <c r="CH514" s="41"/>
      <c r="CI514" s="41"/>
      <c r="CJ514" s="41"/>
      <c r="CK514" s="41"/>
      <c r="CL514" s="41"/>
      <c r="CM514" s="41"/>
      <c r="CN514" s="41"/>
      <c r="CO514" s="41"/>
      <c r="CP514" s="41"/>
      <c r="CQ514" s="41"/>
    </row>
    <row r="515" spans="1:95" ht="15" customHeight="1">
      <c r="A515"/>
      <c r="B515"/>
      <c r="C515"/>
      <c r="D515"/>
      <c r="E515"/>
      <c r="F515"/>
      <c r="G515"/>
      <c r="H515"/>
      <c r="I515"/>
      <c r="J515"/>
      <c r="K515"/>
      <c r="L515"/>
      <c r="M515"/>
      <c r="N515"/>
      <c r="O515"/>
      <c r="P515"/>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c r="BY515" s="41"/>
      <c r="BZ515" s="41"/>
      <c r="CA515" s="41"/>
      <c r="CB515" s="41"/>
      <c r="CC515" s="41"/>
      <c r="CD515" s="41"/>
      <c r="CE515" s="41"/>
      <c r="CF515" s="41"/>
      <c r="CG515" s="41"/>
      <c r="CH515" s="41"/>
      <c r="CI515" s="41"/>
      <c r="CJ515" s="41"/>
      <c r="CK515" s="41"/>
      <c r="CL515" s="41"/>
      <c r="CM515" s="41"/>
      <c r="CN515" s="41"/>
      <c r="CO515" s="41"/>
      <c r="CP515" s="41"/>
      <c r="CQ515" s="41"/>
    </row>
    <row r="516" spans="1:95" ht="12.75">
      <c r="A516"/>
      <c r="B516"/>
      <c r="C516"/>
      <c r="D516"/>
      <c r="E516"/>
      <c r="F516"/>
      <c r="G516"/>
      <c r="H516"/>
      <c r="I516"/>
      <c r="J516"/>
      <c r="K516"/>
      <c r="L516"/>
      <c r="M516"/>
      <c r="N516"/>
      <c r="O516"/>
      <c r="P516"/>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c r="BT516" s="41"/>
      <c r="BU516" s="41"/>
      <c r="BV516" s="41"/>
      <c r="BW516" s="41"/>
      <c r="BX516" s="41"/>
      <c r="BY516" s="41"/>
      <c r="BZ516" s="41"/>
      <c r="CA516" s="41"/>
      <c r="CB516" s="41"/>
      <c r="CC516" s="41"/>
      <c r="CD516" s="41"/>
      <c r="CE516" s="41"/>
      <c r="CF516" s="41"/>
      <c r="CG516" s="41"/>
      <c r="CH516" s="41"/>
      <c r="CI516" s="41"/>
      <c r="CJ516" s="41"/>
      <c r="CK516" s="41"/>
      <c r="CL516" s="41"/>
      <c r="CM516" s="41"/>
      <c r="CN516" s="41"/>
      <c r="CO516" s="41"/>
      <c r="CP516" s="41"/>
      <c r="CQ516" s="41"/>
    </row>
    <row r="517" spans="1:32" ht="51">
      <c r="A517"/>
      <c r="B517"/>
      <c r="C517"/>
      <c r="D517"/>
      <c r="E517"/>
      <c r="F517"/>
      <c r="G517"/>
      <c r="H517"/>
      <c r="I517"/>
      <c r="J517"/>
      <c r="K517"/>
      <c r="L517"/>
      <c r="M517"/>
      <c r="N517"/>
      <c r="O517"/>
      <c r="P517"/>
      <c r="S517" s="12"/>
      <c r="T517" s="12" t="s">
        <v>483</v>
      </c>
      <c r="U517" s="48" t="s">
        <v>444</v>
      </c>
      <c r="V517" s="48" t="s">
        <v>445</v>
      </c>
      <c r="W517" s="42" t="s">
        <v>375</v>
      </c>
      <c r="X517" s="48" t="s">
        <v>443</v>
      </c>
      <c r="Y517" s="42" t="s">
        <v>0</v>
      </c>
      <c r="AC517" s="58" t="e">
        <f>#REF!-#REF!</f>
        <v>#REF!</v>
      </c>
      <c r="AD517" s="58" t="e">
        <f>#REF!-#REF!</f>
        <v>#REF!</v>
      </c>
      <c r="AE517" s="58" t="e">
        <f>#REF!-#REF!</f>
        <v>#REF!</v>
      </c>
      <c r="AF517" s="58" t="e">
        <f>#REF!-#REF!</f>
        <v>#REF!</v>
      </c>
    </row>
    <row r="518" spans="1:25" ht="51">
      <c r="A518"/>
      <c r="B518"/>
      <c r="C518"/>
      <c r="D518"/>
      <c r="E518"/>
      <c r="F518"/>
      <c r="G518"/>
      <c r="H518"/>
      <c r="I518"/>
      <c r="J518"/>
      <c r="K518"/>
      <c r="L518"/>
      <c r="M518"/>
      <c r="N518"/>
      <c r="O518"/>
      <c r="P518"/>
      <c r="S518" s="12"/>
      <c r="T518" s="489" t="s">
        <v>739</v>
      </c>
      <c r="U518" s="43">
        <v>31.507283333333334</v>
      </c>
      <c r="V518" s="43">
        <v>14.82</v>
      </c>
      <c r="W518" s="43">
        <v>7.136666666666667</v>
      </c>
      <c r="X518" s="43">
        <v>29.87</v>
      </c>
      <c r="Y518" s="43">
        <f aca="true" t="shared" si="10" ref="Y518:Y524">SUM(U518:X518)</f>
        <v>83.33395</v>
      </c>
    </row>
    <row r="519" spans="1:25" ht="51">
      <c r="A519"/>
      <c r="B519"/>
      <c r="C519"/>
      <c r="D519"/>
      <c r="E519"/>
      <c r="F519"/>
      <c r="G519"/>
      <c r="H519"/>
      <c r="I519"/>
      <c r="J519"/>
      <c r="K519"/>
      <c r="L519"/>
      <c r="M519"/>
      <c r="N519"/>
      <c r="O519"/>
      <c r="P519"/>
      <c r="S519" s="12"/>
      <c r="T519" s="489" t="s">
        <v>740</v>
      </c>
      <c r="U519" s="43">
        <v>31.5072833333333</v>
      </c>
      <c r="V519" s="43">
        <v>12.83</v>
      </c>
      <c r="W519" s="43">
        <v>8.296666666666667</v>
      </c>
      <c r="X519" s="43">
        <v>28.055</v>
      </c>
      <c r="Y519" s="43">
        <f t="shared" si="10"/>
        <v>80.68894999999998</v>
      </c>
    </row>
    <row r="520" spans="1:25" ht="51">
      <c r="A520"/>
      <c r="B520"/>
      <c r="C520"/>
      <c r="D520"/>
      <c r="E520"/>
      <c r="F520"/>
      <c r="G520"/>
      <c r="H520"/>
      <c r="I520"/>
      <c r="J520"/>
      <c r="K520"/>
      <c r="L520"/>
      <c r="M520"/>
      <c r="N520"/>
      <c r="O520"/>
      <c r="P520"/>
      <c r="S520" s="12"/>
      <c r="T520" s="489" t="s">
        <v>741</v>
      </c>
      <c r="U520" s="43">
        <v>30.857283333333335</v>
      </c>
      <c r="V520" s="43">
        <v>14.17</v>
      </c>
      <c r="W520" s="43">
        <v>8.171666666666667</v>
      </c>
      <c r="X520" s="43">
        <v>27.025</v>
      </c>
      <c r="Y520" s="43">
        <f t="shared" si="10"/>
        <v>80.22395</v>
      </c>
    </row>
    <row r="521" spans="1:25" ht="52.5">
      <c r="A521"/>
      <c r="B521"/>
      <c r="C521"/>
      <c r="D521"/>
      <c r="E521"/>
      <c r="F521"/>
      <c r="G521"/>
      <c r="H521"/>
      <c r="I521"/>
      <c r="J521"/>
      <c r="K521"/>
      <c r="L521"/>
      <c r="M521"/>
      <c r="N521"/>
      <c r="O521"/>
      <c r="P521"/>
      <c r="S521" s="12"/>
      <c r="T521" s="489" t="s">
        <v>742</v>
      </c>
      <c r="U521" s="43">
        <v>31.032283333333336</v>
      </c>
      <c r="V521" s="43">
        <v>14.296666666666665</v>
      </c>
      <c r="W521" s="43">
        <v>8.141666666666667</v>
      </c>
      <c r="X521" s="43">
        <v>28.505000000000003</v>
      </c>
      <c r="Y521" s="43">
        <f t="shared" si="10"/>
        <v>81.97561666666667</v>
      </c>
    </row>
    <row r="522" spans="1:25" ht="51">
      <c r="A522"/>
      <c r="B522"/>
      <c r="C522"/>
      <c r="D522"/>
      <c r="E522"/>
      <c r="F522"/>
      <c r="G522"/>
      <c r="H522"/>
      <c r="I522"/>
      <c r="J522"/>
      <c r="K522"/>
      <c r="L522"/>
      <c r="M522"/>
      <c r="N522"/>
      <c r="O522"/>
      <c r="P522"/>
      <c r="S522" s="12"/>
      <c r="T522" s="489" t="s">
        <v>743</v>
      </c>
      <c r="U522" s="43">
        <v>32.416333333333334</v>
      </c>
      <c r="V522" s="43">
        <v>14.490000000000002</v>
      </c>
      <c r="W522" s="43">
        <v>7.351666666666667</v>
      </c>
      <c r="X522" s="43">
        <v>31.295</v>
      </c>
      <c r="Y522" s="43">
        <f t="shared" si="10"/>
        <v>85.553</v>
      </c>
    </row>
    <row r="523" spans="1:25" ht="51">
      <c r="A523"/>
      <c r="B523"/>
      <c r="C523"/>
      <c r="D523"/>
      <c r="E523"/>
      <c r="F523"/>
      <c r="G523"/>
      <c r="H523"/>
      <c r="I523"/>
      <c r="J523"/>
      <c r="K523"/>
      <c r="L523"/>
      <c r="M523"/>
      <c r="N523"/>
      <c r="O523"/>
      <c r="P523"/>
      <c r="S523" s="12"/>
      <c r="T523" s="489" t="s">
        <v>744</v>
      </c>
      <c r="U523" s="43">
        <v>33.475</v>
      </c>
      <c r="V523" s="43">
        <v>15.389999999999999</v>
      </c>
      <c r="W523" s="43">
        <v>7.335</v>
      </c>
      <c r="X523" s="43">
        <v>31.895</v>
      </c>
      <c r="Y523" s="43">
        <f t="shared" si="10"/>
        <v>88.095</v>
      </c>
    </row>
    <row r="524" spans="1:25" ht="51">
      <c r="A524"/>
      <c r="B524"/>
      <c r="C524"/>
      <c r="D524"/>
      <c r="E524"/>
      <c r="F524"/>
      <c r="G524"/>
      <c r="H524"/>
      <c r="I524"/>
      <c r="J524"/>
      <c r="K524"/>
      <c r="L524"/>
      <c r="M524"/>
      <c r="N524"/>
      <c r="O524"/>
      <c r="P524"/>
      <c r="S524" s="491" t="s">
        <v>748</v>
      </c>
      <c r="T524" s="489" t="s">
        <v>745</v>
      </c>
      <c r="U524" s="43">
        <v>32.525</v>
      </c>
      <c r="V524" s="43">
        <v>14.86</v>
      </c>
      <c r="W524" s="43">
        <v>7.484999999999999</v>
      </c>
      <c r="X524" s="43">
        <v>32.965</v>
      </c>
      <c r="Y524" s="43">
        <f t="shared" si="10"/>
        <v>87.83500000000001</v>
      </c>
    </row>
    <row r="525" spans="1:25" ht="51">
      <c r="A525"/>
      <c r="B525"/>
      <c r="C525"/>
      <c r="D525"/>
      <c r="E525"/>
      <c r="F525"/>
      <c r="G525"/>
      <c r="H525"/>
      <c r="I525"/>
      <c r="J525"/>
      <c r="K525"/>
      <c r="L525"/>
      <c r="M525"/>
      <c r="N525"/>
      <c r="O525"/>
      <c r="P525"/>
      <c r="S525" s="491" t="s">
        <v>748</v>
      </c>
      <c r="T525" s="489" t="s">
        <v>746</v>
      </c>
      <c r="U525" s="359">
        <v>32.93</v>
      </c>
      <c r="V525" s="359">
        <v>13.955000000000002</v>
      </c>
      <c r="W525" s="360">
        <v>7.615</v>
      </c>
      <c r="X525" s="359">
        <v>33.625</v>
      </c>
      <c r="Y525" s="358">
        <v>89.87</v>
      </c>
    </row>
    <row r="526" spans="1:26" ht="51">
      <c r="A526"/>
      <c r="B526"/>
      <c r="C526"/>
      <c r="D526"/>
      <c r="E526"/>
      <c r="F526"/>
      <c r="G526"/>
      <c r="H526"/>
      <c r="I526"/>
      <c r="J526"/>
      <c r="K526"/>
      <c r="L526"/>
      <c r="M526"/>
      <c r="N526"/>
      <c r="O526"/>
      <c r="P526"/>
      <c r="S526" s="491" t="s">
        <v>748</v>
      </c>
      <c r="T526" s="489" t="s">
        <v>747</v>
      </c>
      <c r="U526" s="359">
        <v>33.875</v>
      </c>
      <c r="V526" s="359">
        <v>12.780000000000001</v>
      </c>
      <c r="W526" s="360">
        <v>8.490000000000002</v>
      </c>
      <c r="X526" s="359">
        <v>37.065</v>
      </c>
      <c r="Y526" s="360">
        <f>SUM(U526:X526)</f>
        <v>92.21000000000001</v>
      </c>
      <c r="Z526" s="488"/>
    </row>
    <row r="527" spans="1:25" ht="12.75">
      <c r="A527"/>
      <c r="B527"/>
      <c r="C527"/>
      <c r="D527"/>
      <c r="E527"/>
      <c r="F527"/>
      <c r="G527"/>
      <c r="H527"/>
      <c r="I527"/>
      <c r="J527"/>
      <c r="K527"/>
      <c r="L527"/>
      <c r="M527"/>
      <c r="N527"/>
      <c r="O527"/>
      <c r="P527"/>
      <c r="U527" s="43"/>
      <c r="V527" s="43"/>
      <c r="W527" s="43"/>
      <c r="X527" s="43"/>
      <c r="Y527" s="43"/>
    </row>
    <row r="528" spans="1:25" ht="12.75">
      <c r="A528"/>
      <c r="B528"/>
      <c r="C528"/>
      <c r="D528"/>
      <c r="E528"/>
      <c r="F528"/>
      <c r="G528"/>
      <c r="H528"/>
      <c r="I528"/>
      <c r="J528"/>
      <c r="K528"/>
      <c r="L528"/>
      <c r="M528"/>
      <c r="N528"/>
      <c r="O528"/>
      <c r="P528"/>
      <c r="U528" s="43"/>
      <c r="V528" s="43"/>
      <c r="W528" s="43"/>
      <c r="X528" s="43"/>
      <c r="Y528" s="43"/>
    </row>
    <row r="534" ht="12.75">
      <c r="AD534">
        <f>55*13650</f>
        <v>750750</v>
      </c>
    </row>
  </sheetData>
  <sheetProtection/>
  <autoFilter ref="A1:Q481"/>
  <mergeCells count="11">
    <mergeCell ref="AC494:AE494"/>
    <mergeCell ref="AW494:AY494"/>
    <mergeCell ref="BB490:BF490"/>
    <mergeCell ref="BC494:BE494"/>
    <mergeCell ref="V494:X494"/>
    <mergeCell ref="BI490:BM490"/>
    <mergeCell ref="AJ490:AN490"/>
    <mergeCell ref="AK494:AM494"/>
    <mergeCell ref="AP490:AT490"/>
    <mergeCell ref="AQ494:AS494"/>
    <mergeCell ref="AV490:AZ490"/>
  </mergeCells>
  <printOptions horizontalCentered="1"/>
  <pageMargins left="0.33" right="0.37" top="0.55" bottom="0.48" header="0.23" footer="0.29"/>
  <pageSetup fitToHeight="16" horizontalDpi="600" verticalDpi="600" orientation="landscape" scale="55" r:id="rId2"/>
  <headerFooter alignWithMargins="0">
    <oddHeader>&amp;C&amp;"Arial,Bold"&amp;14&amp;F</oddHeader>
    <oddFooter>&amp;CPage &amp;P of &amp;N</oddFooter>
  </headerFooter>
  <rowBreaks count="8" manualBreakCount="8">
    <brk id="51" max="12" man="1"/>
    <brk id="97" max="12" man="1"/>
    <brk id="153" max="12" man="1"/>
    <brk id="219" max="12" man="1"/>
    <brk id="264" max="12" man="1"/>
    <brk id="322" max="12" man="1"/>
    <brk id="379" max="12" man="1"/>
    <brk id="4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adi</cp:lastModifiedBy>
  <cp:lastPrinted>2014-03-31T15:30:00Z</cp:lastPrinted>
  <dcterms:created xsi:type="dcterms:W3CDTF">2010-05-21T16:52:26Z</dcterms:created>
  <dcterms:modified xsi:type="dcterms:W3CDTF">2014-03-31T15:30:24Z</dcterms:modified>
  <cp:category/>
  <cp:version/>
  <cp:contentType/>
  <cp:contentStatus/>
</cp:coreProperties>
</file>